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ucman/Dropbox/EUTaxObservatory/00-euto/03. Research/24_Global_report/figures/online/"/>
    </mc:Choice>
  </mc:AlternateContent>
  <xr:revisionPtr revIDLastSave="0" documentId="13_ncr:1_{7A3D3560-4829-9A42-8F67-108D7147D6A0}" xr6:coauthVersionLast="47" xr6:coauthVersionMax="47" xr10:uidLastSave="{00000000-0000-0000-0000-000000000000}"/>
  <bookViews>
    <workbookView xWindow="0" yWindow="500" windowWidth="24320" windowHeight="13760" xr2:uid="{B274E249-DA9F-1546-8DB8-614D44FA8DB3}"/>
  </bookViews>
  <sheets>
    <sheet name="5.1 - carveouts" sheetId="12" r:id="rId1"/>
    <sheet name="5.2 - minrates" sheetId="13" r:id="rId2"/>
    <sheet name="5.3 - wealthtax" sheetId="14" r:id="rId3"/>
    <sheet name="5.4 - sales" sheetId="15" r:id="rId4"/>
    <sheet name="RawOutputs" sheetId="16" r:id="rId5"/>
    <sheet name="1.Unilteral scenario" sheetId="7" r:id="rId6"/>
    <sheet name="2. Partial (EU+ other) 20%cond " sheetId="3" r:id="rId7"/>
    <sheet name="3.Partial (UTPR no condition)" sheetId="10" r:id="rId8"/>
    <sheet name="4. Sales apportionment" sheetId="6" r:id="rId9"/>
    <sheet name="5. IRR-various rates" sheetId="8" r:id="rId10"/>
    <sheet name="6.QDMTT-various rate" sheetId="11" r:id="rId11"/>
  </sheets>
  <externalReferences>
    <externalReference r:id="rId12"/>
  </externalReferences>
  <definedNames>
    <definedName name="_xlnm._FilterDatabase" localSheetId="9" hidden="1">'5. IRR-various rates'!$A$1:$F$90</definedName>
    <definedName name="_xlnm._FilterDatabase" localSheetId="10" hidden="1">'6.QDMTT-various rate'!$A$1:$F$1</definedName>
    <definedName name="codes">'1.Unilteral scenario'!$Q$1:$R$244</definedName>
    <definedName name="codez">[1]codes!$A$1:$B$222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5" l="1"/>
  <c r="C11" i="15"/>
  <c r="G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G44" i="3"/>
  <c r="O6" i="3"/>
  <c r="G44" i="10"/>
  <c r="P6" i="10"/>
  <c r="C5" i="15"/>
  <c r="C6" i="15"/>
  <c r="C7" i="15"/>
  <c r="C8" i="15"/>
  <c r="C9" i="15"/>
  <c r="C10" i="15"/>
  <c r="I9" i="15" l="1"/>
  <c r="G9" i="15"/>
  <c r="F9" i="15"/>
  <c r="G11" i="15"/>
  <c r="F11" i="15"/>
  <c r="G8" i="15"/>
  <c r="F8" i="15"/>
  <c r="G10" i="15"/>
  <c r="F10" i="15"/>
  <c r="D10" i="15" s="1"/>
  <c r="G5" i="15"/>
  <c r="F5" i="15"/>
  <c r="G6" i="15"/>
  <c r="F6" i="15"/>
  <c r="G7" i="15"/>
  <c r="F7" i="15"/>
  <c r="I8" i="15"/>
  <c r="I10" i="15"/>
  <c r="I5" i="15"/>
  <c r="I6" i="15"/>
  <c r="I7" i="15"/>
  <c r="D8" i="15" l="1"/>
  <c r="D7" i="15"/>
  <c r="D5" i="15"/>
  <c r="D11" i="15"/>
  <c r="D9" i="15"/>
  <c r="D6" i="15"/>
  <c r="D11" i="14" l="1"/>
  <c r="G11" i="14" s="1"/>
  <c r="C11" i="14"/>
  <c r="D10" i="14"/>
  <c r="G10" i="14" s="1"/>
  <c r="C10" i="14"/>
  <c r="E10" i="14" s="1"/>
  <c r="D8" i="14"/>
  <c r="F8" i="14" s="1"/>
  <c r="C8" i="14"/>
  <c r="D7" i="14"/>
  <c r="F7" i="14" s="1"/>
  <c r="C7" i="14"/>
  <c r="D6" i="14"/>
  <c r="C6" i="14"/>
  <c r="D5" i="14"/>
  <c r="C5" i="14"/>
  <c r="E9" i="14"/>
  <c r="G5" i="14"/>
  <c r="G6" i="14"/>
  <c r="G7" i="14"/>
  <c r="G9" i="14"/>
  <c r="F9" i="14"/>
  <c r="H9" i="14" s="1"/>
  <c r="F10" i="14"/>
  <c r="F11" i="14"/>
  <c r="F6" i="14"/>
  <c r="F5" i="14"/>
  <c r="H10" i="14" l="1"/>
  <c r="E5" i="14"/>
  <c r="H5" i="14"/>
  <c r="G8" i="14"/>
  <c r="H8" i="14" s="1"/>
  <c r="H11" i="14"/>
  <c r="E11" i="14"/>
  <c r="E8" i="14"/>
  <c r="H7" i="14"/>
  <c r="E7" i="14"/>
  <c r="H6" i="14"/>
  <c r="E6" i="14"/>
  <c r="D4" i="14"/>
  <c r="C4" i="14"/>
  <c r="C12" i="14" s="1"/>
  <c r="D12" i="14" l="1"/>
  <c r="F4" i="14"/>
  <c r="F12" i="14" s="1"/>
  <c r="E12" i="14"/>
  <c r="E4" i="14"/>
  <c r="G4" i="14"/>
  <c r="G12" i="14" s="1"/>
  <c r="H4" i="14"/>
  <c r="H12" i="14" s="1"/>
  <c r="P6" i="3" l="1"/>
</calcChain>
</file>

<file path=xl/sharedStrings.xml><?xml version="1.0" encoding="utf-8"?>
<sst xmlns="http://schemas.openxmlformats.org/spreadsheetml/2006/main" count="1671" uniqueCount="529">
  <si>
    <t>Austria</t>
  </si>
  <si>
    <t>Belgium</t>
  </si>
  <si>
    <t>Bulgaria</t>
  </si>
  <si>
    <t>Croatia</t>
  </si>
  <si>
    <t>Cyprus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</si>
  <si>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</si>
  <si>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</si>
  <si>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</si>
  <si>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</si>
  <si>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</si>
  <si>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</si>
  <si>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</si>
  <si>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</si>
  <si>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</si>
  <si>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</si>
  <si>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</si>
  <si>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</si>
  <si>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</si>
  <si>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</si>
  <si>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</si>
  <si>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</si>
  <si>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</si>
  <si>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</si>
  <si>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</si>
  <si>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</si>
  <si>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</si>
  <si>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Czech Republic</t>
  </si>
  <si>
    <t>Australia</t>
  </si>
  <si>
    <t>Guernsey</t>
  </si>
  <si>
    <t>Japan</t>
  </si>
  <si>
    <t>Jersey</t>
  </si>
  <si>
    <t>Korea</t>
  </si>
  <si>
    <t>Liechtenstein</t>
  </si>
  <si>
    <t>Malaysia</t>
  </si>
  <si>
    <t>Norway</t>
  </si>
  <si>
    <t>Qatar</t>
  </si>
  <si>
    <t>Singapore</t>
  </si>
  <si>
    <t>Switzerland</t>
  </si>
  <si>
    <t>Isle of Man</t>
  </si>
  <si>
    <t>New Zealand</t>
  </si>
  <si>
    <t>United Kingdom</t>
  </si>
  <si>
    <t>Argentina</t>
  </si>
  <si>
    <t>Bermuda</t>
  </si>
  <si>
    <t>Brazil</t>
  </si>
  <si>
    <t>Canada</t>
  </si>
  <si>
    <t>Chile</t>
  </si>
  <si>
    <t>India</t>
  </si>
  <si>
    <t>Indonesia</t>
  </si>
  <si>
    <t>Mexico</t>
  </si>
  <si>
    <t>Peru</t>
  </si>
  <si>
    <t>Cayman Islands</t>
  </si>
  <si>
    <t>Saudi Arabia</t>
  </si>
  <si>
    <t>South Africa</t>
  </si>
  <si>
    <t>United States</t>
  </si>
  <si>
    <t>Income group</t>
  </si>
  <si>
    <t>number_of_countries</t>
  </si>
  <si>
    <t>Lower middle income</t>
  </si>
  <si>
    <t>Upper middle income</t>
  </si>
  <si>
    <t>Total</t>
  </si>
  <si>
    <t>Low income</t>
  </si>
  <si>
    <t>EU27</t>
  </si>
  <si>
    <t>Other high income</t>
  </si>
  <si>
    <t>USA</t>
  </si>
  <si>
    <t>code</t>
  </si>
  <si>
    <t>perc23</t>
  </si>
  <si>
    <t>ARG</t>
  </si>
  <si>
    <t>AUS</t>
  </si>
  <si>
    <t>AUT</t>
  </si>
  <si>
    <t>BEL</t>
  </si>
  <si>
    <t>BMU</t>
  </si>
  <si>
    <t>BRA</t>
  </si>
  <si>
    <t>CAN</t>
  </si>
  <si>
    <t>CYM</t>
  </si>
  <si>
    <t>CHL</t>
  </si>
  <si>
    <t>CHN</t>
  </si>
  <si>
    <t>China (People's Republic of)</t>
  </si>
  <si>
    <t>DNK</t>
  </si>
  <si>
    <t>FIN</t>
  </si>
  <si>
    <t>FRA</t>
  </si>
  <si>
    <t>DEU</t>
  </si>
  <si>
    <t>GRC</t>
  </si>
  <si>
    <t>HKG</t>
  </si>
  <si>
    <t>Hong Kong, China</t>
  </si>
  <si>
    <t>IND</t>
  </si>
  <si>
    <t>IDN</t>
  </si>
  <si>
    <t>IRL</t>
  </si>
  <si>
    <t>IMN</t>
  </si>
  <si>
    <t>ITA</t>
  </si>
  <si>
    <t>JPN</t>
  </si>
  <si>
    <t>KOR</t>
  </si>
  <si>
    <t>LTU</t>
  </si>
  <si>
    <t>LUX</t>
  </si>
  <si>
    <t>MYS</t>
  </si>
  <si>
    <t>MEX</t>
  </si>
  <si>
    <t>NLD</t>
  </si>
  <si>
    <t>NZL</t>
  </si>
  <si>
    <t>NOR</t>
  </si>
  <si>
    <t>PER</t>
  </si>
  <si>
    <t>ROU</t>
  </si>
  <si>
    <t>SAU</t>
  </si>
  <si>
    <t>SGP</t>
  </si>
  <si>
    <t>SVN</t>
  </si>
  <si>
    <t>ZAF</t>
  </si>
  <si>
    <t>ESP</t>
  </si>
  <si>
    <t>SWE</t>
  </si>
  <si>
    <t>CHE</t>
  </si>
  <si>
    <t>GBR</t>
  </si>
  <si>
    <t>CZE</t>
  </si>
  <si>
    <t>EST</t>
  </si>
  <si>
    <t>HUN</t>
  </si>
  <si>
    <t>ISL</t>
  </si>
  <si>
    <t>Iceland</t>
  </si>
  <si>
    <t>ISR</t>
  </si>
  <si>
    <t>Israel</t>
  </si>
  <si>
    <t>LVA</t>
  </si>
  <si>
    <t>POL</t>
  </si>
  <si>
    <t>PRT</t>
  </si>
  <si>
    <t>SVK</t>
  </si>
  <si>
    <t>TUR</t>
  </si>
  <si>
    <t>Turkey</t>
  </si>
  <si>
    <t>COL</t>
  </si>
  <si>
    <t>Colombia</t>
  </si>
  <si>
    <t>CRI</t>
  </si>
  <si>
    <t>Costa Rica</t>
  </si>
  <si>
    <t>RUS</t>
  </si>
  <si>
    <t>Russia</t>
  </si>
  <si>
    <t>AND</t>
  </si>
  <si>
    <t>Andorra</t>
  </si>
  <si>
    <t>AIA</t>
  </si>
  <si>
    <t>Anguilla</t>
  </si>
  <si>
    <t>ATG</t>
  </si>
  <si>
    <t>Antigua and Barbuda</t>
  </si>
  <si>
    <t>ABW</t>
  </si>
  <si>
    <t>Aruba</t>
  </si>
  <si>
    <t>BHS</t>
  </si>
  <si>
    <t>Bahamas</t>
  </si>
  <si>
    <t>BHR</t>
  </si>
  <si>
    <t>Bahrain</t>
  </si>
  <si>
    <t>BRB</t>
  </si>
  <si>
    <t>Barbados</t>
  </si>
  <si>
    <t>BLZ</t>
  </si>
  <si>
    <t>Belize</t>
  </si>
  <si>
    <t>VGB</t>
  </si>
  <si>
    <t>British Virgin Islands</t>
  </si>
  <si>
    <t>CUW</t>
  </si>
  <si>
    <t>Curacao</t>
  </si>
  <si>
    <t>CYP</t>
  </si>
  <si>
    <t>JEY</t>
  </si>
  <si>
    <t>GRD</t>
  </si>
  <si>
    <t>Grenada</t>
  </si>
  <si>
    <t>GGY</t>
  </si>
  <si>
    <t>GIB</t>
  </si>
  <si>
    <t>Gibraltar</t>
  </si>
  <si>
    <t>LBN</t>
  </si>
  <si>
    <t>Lebanon</t>
  </si>
  <si>
    <t>LIE</t>
  </si>
  <si>
    <t>MAC</t>
  </si>
  <si>
    <t>Macau</t>
  </si>
  <si>
    <t>MLT</t>
  </si>
  <si>
    <t>MHL</t>
  </si>
  <si>
    <t>Marshall Islands</t>
  </si>
  <si>
    <t>MCO</t>
  </si>
  <si>
    <t>Monaco</t>
  </si>
  <si>
    <t>SXM</t>
  </si>
  <si>
    <t>Sint Maarten</t>
  </si>
  <si>
    <t>MUS</t>
  </si>
  <si>
    <t>Mauritius</t>
  </si>
  <si>
    <t>SYC</t>
  </si>
  <si>
    <t>Seychelles</t>
  </si>
  <si>
    <t>KNA</t>
  </si>
  <si>
    <t>Saint Kitts and Nevis</t>
  </si>
  <si>
    <t>LCA</t>
  </si>
  <si>
    <t>Saint Lucia</t>
  </si>
  <si>
    <t>VCT</t>
  </si>
  <si>
    <t>St. Vincent and the Grenadines</t>
  </si>
  <si>
    <t>TCA</t>
  </si>
  <si>
    <t>Turks and Caicos Islands</t>
  </si>
  <si>
    <t>PAN</t>
  </si>
  <si>
    <t>Panama</t>
  </si>
  <si>
    <t>PRI</t>
  </si>
  <si>
    <t>Puerto Rico</t>
  </si>
  <si>
    <t>BES</t>
  </si>
  <si>
    <t>Bonaire</t>
  </si>
  <si>
    <t>AFG</t>
  </si>
  <si>
    <t>AGO</t>
  </si>
  <si>
    <t>ALB</t>
  </si>
  <si>
    <t>ARE</t>
  </si>
  <si>
    <t>ARM</t>
  </si>
  <si>
    <t>AZE</t>
  </si>
  <si>
    <t>BEN</t>
  </si>
  <si>
    <t>BFA</t>
  </si>
  <si>
    <t>BGD</t>
  </si>
  <si>
    <t>BGR</t>
  </si>
  <si>
    <t>BIH</t>
  </si>
  <si>
    <t>BLR</t>
  </si>
  <si>
    <t>BOL</t>
  </si>
  <si>
    <t>BRN</t>
  </si>
  <si>
    <t>BTN</t>
  </si>
  <si>
    <t>BWA</t>
  </si>
  <si>
    <t>CAF</t>
  </si>
  <si>
    <t>CIV</t>
  </si>
  <si>
    <t>CMR</t>
  </si>
  <si>
    <t>COD</t>
  </si>
  <si>
    <t>COG</t>
  </si>
  <si>
    <t>COK</t>
  </si>
  <si>
    <t>COM</t>
  </si>
  <si>
    <t>CPV</t>
  </si>
  <si>
    <t>CUB</t>
  </si>
  <si>
    <t>DJI</t>
  </si>
  <si>
    <t>DMA</t>
  </si>
  <si>
    <t>DOM</t>
  </si>
  <si>
    <t>DZA</t>
  </si>
  <si>
    <t>ECU</t>
  </si>
  <si>
    <t>EGY</t>
  </si>
  <si>
    <t>ETH</t>
  </si>
  <si>
    <t>FJI</t>
  </si>
  <si>
    <t>FRO</t>
  </si>
  <si>
    <t>FSM</t>
  </si>
  <si>
    <t>GAB</t>
  </si>
  <si>
    <t>GEO</t>
  </si>
  <si>
    <t>GHA</t>
  </si>
  <si>
    <t>GIN</t>
  </si>
  <si>
    <t>GLP</t>
  </si>
  <si>
    <t>GMB</t>
  </si>
  <si>
    <t>GNQ</t>
  </si>
  <si>
    <t>GRL</t>
  </si>
  <si>
    <t>GTM</t>
  </si>
  <si>
    <t>GUM</t>
  </si>
  <si>
    <t>GUY</t>
  </si>
  <si>
    <t>HND</t>
  </si>
  <si>
    <t>HRV</t>
  </si>
  <si>
    <t>HTI</t>
  </si>
  <si>
    <t>IRN</t>
  </si>
  <si>
    <t>IRQ</t>
  </si>
  <si>
    <t>JAM</t>
  </si>
  <si>
    <t>JOR</t>
  </si>
  <si>
    <t>KAZ</t>
  </si>
  <si>
    <t>KEN</t>
  </si>
  <si>
    <t>KGZ</t>
  </si>
  <si>
    <t>KHM</t>
  </si>
  <si>
    <t>KWT</t>
  </si>
  <si>
    <t>LAO</t>
  </si>
  <si>
    <t>LBR</t>
  </si>
  <si>
    <t>LBY</t>
  </si>
  <si>
    <t>LKA</t>
  </si>
  <si>
    <t>LSO</t>
  </si>
  <si>
    <t>MAF</t>
  </si>
  <si>
    <t>MAR</t>
  </si>
  <si>
    <t>MDA</t>
  </si>
  <si>
    <t>MDG</t>
  </si>
  <si>
    <t>MDV</t>
  </si>
  <si>
    <t>MKD</t>
  </si>
  <si>
    <t>MLI</t>
  </si>
  <si>
    <t>MMR</t>
  </si>
  <si>
    <t>MNE</t>
  </si>
  <si>
    <t>MNG</t>
  </si>
  <si>
    <t>MNP</t>
  </si>
  <si>
    <t>MOZ</t>
  </si>
  <si>
    <t>MRT</t>
  </si>
  <si>
    <t>MWI</t>
  </si>
  <si>
    <t>NAM</t>
  </si>
  <si>
    <t>NCL</t>
  </si>
  <si>
    <t>NER</t>
  </si>
  <si>
    <t>NGA</t>
  </si>
  <si>
    <t>NIC</t>
  </si>
  <si>
    <t>NPL</t>
  </si>
  <si>
    <t>OAF</t>
  </si>
  <si>
    <t>OAM</t>
  </si>
  <si>
    <t>OAS</t>
  </si>
  <si>
    <t>OMN</t>
  </si>
  <si>
    <t>OTE</t>
  </si>
  <si>
    <t>PAK</t>
  </si>
  <si>
    <t>PHL</t>
  </si>
  <si>
    <t>PLW</t>
  </si>
  <si>
    <t>PNG</t>
  </si>
  <si>
    <t>PRK</t>
  </si>
  <si>
    <t>PRY</t>
  </si>
  <si>
    <t>PYF</t>
  </si>
  <si>
    <t>QAT</t>
  </si>
  <si>
    <t>RWA</t>
  </si>
  <si>
    <t>SDN</t>
  </si>
  <si>
    <t>SEN</t>
  </si>
  <si>
    <t>SLB</t>
  </si>
  <si>
    <t>SLE</t>
  </si>
  <si>
    <t>SLV</t>
  </si>
  <si>
    <t>SRB</t>
  </si>
  <si>
    <t>SSD</t>
  </si>
  <si>
    <t>SUR</t>
  </si>
  <si>
    <t>SWZ</t>
  </si>
  <si>
    <t>SYR</t>
  </si>
  <si>
    <t>TCD</t>
  </si>
  <si>
    <t>TGO</t>
  </si>
  <si>
    <t>THA</t>
  </si>
  <si>
    <t>TJK</t>
  </si>
  <si>
    <t>TLS</t>
  </si>
  <si>
    <t>TTO</t>
  </si>
  <si>
    <t>TUN</t>
  </si>
  <si>
    <t>TWN</t>
  </si>
  <si>
    <t>TZA</t>
  </si>
  <si>
    <t>UGA</t>
  </si>
  <si>
    <t>UKR</t>
  </si>
  <si>
    <t>URY</t>
  </si>
  <si>
    <t>UZB</t>
  </si>
  <si>
    <t>VEN</t>
  </si>
  <si>
    <t>VIR</t>
  </si>
  <si>
    <t>VNM</t>
  </si>
  <si>
    <t>VUT</t>
  </si>
  <si>
    <t>WLF</t>
  </si>
  <si>
    <t>WSM</t>
  </si>
  <si>
    <t>XKV</t>
  </si>
  <si>
    <t>YEM</t>
  </si>
  <si>
    <t>ZMB</t>
  </si>
  <si>
    <t>ZWE</t>
  </si>
  <si>
    <t>ASM</t>
  </si>
  <si>
    <t>perc_group</t>
  </si>
  <si>
    <t>TH</t>
  </si>
  <si>
    <t>Slovak Republic</t>
  </si>
  <si>
    <t>Afghanistan</t>
  </si>
  <si>
    <t>Albania</t>
  </si>
  <si>
    <t>Algeria</t>
  </si>
  <si>
    <t>American Samoa</t>
  </si>
  <si>
    <t>Angola</t>
  </si>
  <si>
    <t>Armenia</t>
  </si>
  <si>
    <t>Azerbaijan</t>
  </si>
  <si>
    <t>Bangladesh</t>
  </si>
  <si>
    <t>Belarus</t>
  </si>
  <si>
    <t>Benin</t>
  </si>
  <si>
    <t>Bhutan</t>
  </si>
  <si>
    <t>Bolivia</t>
  </si>
  <si>
    <t>Bosnia and Herzegovina</t>
  </si>
  <si>
    <t>Botswana</t>
  </si>
  <si>
    <t>Brunei Darussalam</t>
  </si>
  <si>
    <t>Burkina Faso</t>
  </si>
  <si>
    <t>Cambodia</t>
  </si>
  <si>
    <t>Cameroon</t>
  </si>
  <si>
    <t>Central African Republic</t>
  </si>
  <si>
    <t>Chad</t>
  </si>
  <si>
    <t>Comoros</t>
  </si>
  <si>
    <t>Congo</t>
  </si>
  <si>
    <t>Cuba</t>
  </si>
  <si>
    <t>Côte d'Ivoire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</si>
  <si>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</si>
  <si>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</si>
  <si>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</si>
  <si>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</si>
  <si>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</si>
  <si>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</si>
  <si>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</si>
  <si>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Eswatini</t>
  </si>
  <si>
    <t>Ethiopia</t>
  </si>
  <si>
    <t>Fiji</t>
  </si>
  <si>
    <t>French Polynesia</t>
  </si>
  <si>
    <t>Gabon</t>
  </si>
  <si>
    <t>Georgia</t>
  </si>
  <si>
    <t>Ghana</t>
  </si>
  <si>
    <t>Greenland</t>
  </si>
  <si>
    <t>Guadeloupe</t>
  </si>
  <si>
    <t>Guam</t>
  </si>
  <si>
    <t>Guatemala</t>
  </si>
  <si>
    <t>Guinea</t>
  </si>
  <si>
    <t>Guyana</t>
  </si>
  <si>
    <t>Haiti</t>
  </si>
  <si>
    <t>Honduras</t>
  </si>
  <si>
    <t>Iran</t>
  </si>
  <si>
    <t>Iraq</t>
  </si>
  <si>
    <t>Jamaica</t>
  </si>
  <si>
    <t>Jordan</t>
  </si>
  <si>
    <t>Kazakhstan</t>
  </si>
  <si>
    <t>Kenya</t>
  </si>
  <si>
    <t>Kuwait</t>
  </si>
  <si>
    <t>Lesotho</t>
  </si>
  <si>
    <t>Liberia</t>
  </si>
  <si>
    <t>Libya</t>
  </si>
  <si>
    <t>Madagascar</t>
  </si>
  <si>
    <t>Malawi</t>
  </si>
  <si>
    <t>Maldives</t>
  </si>
  <si>
    <t>Mali</t>
  </si>
  <si>
    <t>Mauritania</t>
  </si>
  <si>
    <t>Moldova</t>
  </si>
  <si>
    <t>Mongolia</t>
  </si>
  <si>
    <t>Montenegro</t>
  </si>
  <si>
    <t>Morocco</t>
  </si>
  <si>
    <t>Mozambique</t>
  </si>
  <si>
    <t>Myanmar</t>
  </si>
  <si>
    <t>Namibia</t>
  </si>
  <si>
    <t>Nepal</t>
  </si>
  <si>
    <t>New Caledonia</t>
  </si>
  <si>
    <t>Nicaragua</t>
  </si>
  <si>
    <t>Niger</t>
  </si>
  <si>
    <t>Nigeria</t>
  </si>
  <si>
    <t>Oman</t>
  </si>
  <si>
    <t>Pakistan</t>
  </si>
  <si>
    <t>Palau</t>
  </si>
  <si>
    <t>Papua New Guinea</t>
  </si>
  <si>
    <t>Paraguay</t>
  </si>
  <si>
    <t>Philippines</t>
  </si>
  <si>
    <t>North Macedonia</t>
  </si>
  <si>
    <t>Rwanda</t>
  </si>
  <si>
    <t>Saint Vincent and the Grenadines</t>
  </si>
  <si>
    <t>Samoa</t>
  </si>
  <si>
    <t>Senegal</t>
  </si>
  <si>
    <t>Serbia</t>
  </si>
  <si>
    <t>Sierra Leone</t>
  </si>
  <si>
    <t>Solomon Islands</t>
  </si>
  <si>
    <t>South Sudan</t>
  </si>
  <si>
    <t>Sri Lanka</t>
  </si>
  <si>
    <t>Sudan</t>
  </si>
  <si>
    <t>Suriname</t>
  </si>
  <si>
    <t>Tajikistan</t>
  </si>
  <si>
    <t>Tanzania</t>
  </si>
  <si>
    <t>Thailand</t>
  </si>
  <si>
    <t>Togo</t>
  </si>
  <si>
    <t>Trinidad and Tobago</t>
  </si>
  <si>
    <t>Tunisia</t>
  </si>
  <si>
    <t>Uganda</t>
  </si>
  <si>
    <t>Ukraine</t>
  </si>
  <si>
    <t>United Arab Emirates</t>
  </si>
  <si>
    <t>Uruguay</t>
  </si>
  <si>
    <t>Uzbekistan</t>
  </si>
  <si>
    <t>Vanuatu</t>
  </si>
  <si>
    <t>Venezuela</t>
  </si>
  <si>
    <t>Viet Nam</t>
  </si>
  <si>
    <t>Wallis and Futuna</t>
  </si>
  <si>
    <t>Yemen</t>
  </si>
  <si>
    <t>Zambia</t>
  </si>
  <si>
    <t>Zimbabwe</t>
  </si>
  <si>
    <t>Other Africa</t>
  </si>
  <si>
    <t>Other Asia</t>
  </si>
  <si>
    <t>Other Europe</t>
  </si>
  <si>
    <t>Kosovo</t>
  </si>
  <si>
    <t>total23b</t>
  </si>
  <si>
    <t>domestic23b</t>
  </si>
  <si>
    <t>foreign23b</t>
  </si>
  <si>
    <t>CIT23b</t>
  </si>
  <si>
    <t>sum_total23b</t>
  </si>
  <si>
    <t>sum_domestic23b</t>
  </si>
  <si>
    <t>sum_foreign23b</t>
  </si>
  <si>
    <t>sum_CIT23b</t>
  </si>
  <si>
    <t>iir23b</t>
  </si>
  <si>
    <t>utpr23b</t>
  </si>
  <si>
    <t>sum_iir23b</t>
  </si>
  <si>
    <t>sum_utpr23b</t>
  </si>
  <si>
    <t>IIR15_23b</t>
  </si>
  <si>
    <t>IIR20_23b</t>
  </si>
  <si>
    <t>IIR25_23b</t>
  </si>
  <si>
    <t>IIR30_23b</t>
  </si>
  <si>
    <t>QDMTT15_23b</t>
  </si>
  <si>
    <t>QDMTT20_23b</t>
  </si>
  <si>
    <t>QDMTT25_23b</t>
  </si>
  <si>
    <t>QDMTT30_23b</t>
  </si>
  <si>
    <t>AFRIC</t>
  </si>
  <si>
    <t>Africa</t>
  </si>
  <si>
    <t>AMER</t>
  </si>
  <si>
    <t>America (Continent)</t>
  </si>
  <si>
    <t>ASIAT</t>
  </si>
  <si>
    <t>Asia</t>
  </si>
  <si>
    <t>Democratic Republic of the Congo</t>
  </si>
  <si>
    <t>Cook Islands</t>
  </si>
  <si>
    <t>EUROP</t>
  </si>
  <si>
    <t>Europe</t>
  </si>
  <si>
    <t>Faeroe Islands</t>
  </si>
  <si>
    <t>Micronesia</t>
  </si>
  <si>
    <t>GRPS</t>
  </si>
  <si>
    <t>Other Groups</t>
  </si>
  <si>
    <t>Lao People's Democratic Republic</t>
  </si>
  <si>
    <t>Macau, China</t>
  </si>
  <si>
    <t>Northern Mariana Islands</t>
  </si>
  <si>
    <t>Other Americas</t>
  </si>
  <si>
    <t>Democratic People's Republic of Korea</t>
  </si>
  <si>
    <t>Timor-Leste</t>
  </si>
  <si>
    <t>Türkiye</t>
  </si>
  <si>
    <t>Chinese Taipei</t>
  </si>
  <si>
    <t>United States Virgin Islands</t>
  </si>
  <si>
    <t>European Union</t>
  </si>
  <si>
    <t>With carve-out, year 10</t>
  </si>
  <si>
    <t>With carve-outs, year 1</t>
  </si>
  <si>
    <t>Without carve-outs</t>
  </si>
  <si>
    <t>Number of countries</t>
  </si>
  <si>
    <t># countries</t>
  </si>
  <si>
    <t>Region</t>
  </si>
  <si>
    <t>North America</t>
  </si>
  <si>
    <t>East Asia</t>
  </si>
  <si>
    <t>South &amp; South-East Asia</t>
  </si>
  <si>
    <t>Latin America</t>
  </si>
  <si>
    <t>Sub-Saharan Africa</t>
  </si>
  <si>
    <t>Middle-East &amp; North Africa</t>
  </si>
  <si>
    <t>Russia &amp; Central Asia</t>
  </si>
  <si>
    <t>Total wealth ($B)</t>
  </si>
  <si>
    <t>Personal tax currently paid</t>
  </si>
  <si>
    <t>Average wealth ($B)</t>
  </si>
  <si>
    <t>Revenue of 2% minimum wealth tax ($B)</t>
  </si>
  <si>
    <t>Number of billionaires</t>
  </si>
  <si>
    <t>Tax paid with 2% wealth tax  ($B)</t>
  </si>
  <si>
    <t>15% rate</t>
  </si>
  <si>
    <t>25% rate</t>
  </si>
  <si>
    <t>Memo: 2023 corporate tax revenue</t>
  </si>
  <si>
    <t>All</t>
  </si>
  <si>
    <t>Tax collection by headquarter countries</t>
  </si>
  <si>
    <t>Tax collection by source countries</t>
  </si>
  <si>
    <t>A. Effect of higher minimum rates – tax collection by parent country</t>
  </si>
  <si>
    <t>B. Effect of higher minimum rates – tax collection by host country</t>
  </si>
  <si>
    <t>Revenue potential of a minimum tax of 2% on the wealth of billionaires in 2023 ($ billion)</t>
  </si>
  <si>
    <t>Pillar 2, collection by parent countries</t>
  </si>
  <si>
    <t>Tax deficit collection proportionally to sales</t>
  </si>
  <si>
    <t>The revenue potential or removing carve-outs from the global minimum tax in 2023 (billions of $)</t>
  </si>
  <si>
    <t>Memo: Tax havens</t>
  </si>
  <si>
    <t>The revenue potential of different minimum tax rates in 2023 (billions of $)</t>
  </si>
  <si>
    <t>Revenue potential of collecting the tax deficit of multinationals proportionally to sales in 2023 ($ billion)</t>
  </si>
  <si>
    <t>country.x</t>
  </si>
  <si>
    <t>%cit</t>
  </si>
  <si>
    <t>country.y</t>
  </si>
  <si>
    <t>Sint maarten</t>
  </si>
  <si>
    <t>Turks and Caicos</t>
  </si>
  <si>
    <t>Carribean netherlands</t>
  </si>
  <si>
    <t>Cape Verde</t>
  </si>
  <si>
    <t>Gambia</t>
  </si>
  <si>
    <t>Kyrgyzsttan</t>
  </si>
  <si>
    <t>Saint martin</t>
  </si>
  <si>
    <t>Syria</t>
  </si>
  <si>
    <t>sum_IIR15_23b</t>
  </si>
  <si>
    <t>sum_IIR20_23b</t>
  </si>
  <si>
    <t>sum_IIR25_23b</t>
  </si>
  <si>
    <t>sum_IIR30_23b</t>
  </si>
  <si>
    <t>sum_QDMTT15_23b</t>
  </si>
  <si>
    <t>sum_QDMTT20_23b</t>
  </si>
  <si>
    <t>sum_QDMTT25_23b</t>
  </si>
  <si>
    <t>sum_QDMTT30_23b</t>
  </si>
  <si>
    <t>total</t>
  </si>
  <si>
    <t>Memo: Tax Havens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</si>
</sst>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4" fontId="0" fillId="0" borderId="0" xfId="0" applyNumberFormat="1"/>
    <xf numFmtId="0" fontId="3" fillId="0" borderId="0" xfId="0" applyFont="1"/>
    <xf numFmtId="2" fontId="0" fillId="0" borderId="0" xfId="0" applyNumberFormat="1"/>
    <xf numFmtId="10" fontId="0" fillId="0" borderId="0" xfId="0" applyNumberFormat="1"/>
    <xf numFmtId="10" fontId="1" fillId="0" borderId="0" xfId="0" applyNumberFormat="1" applyFont="1"/>
    <xf numFmtId="10" fontId="0" fillId="0" borderId="1" xfId="0" applyNumberFormat="1" applyBorder="1"/>
    <xf numFmtId="10" fontId="0" fillId="0" borderId="2" xfId="0" applyNumberFormat="1" applyBorder="1"/>
    <xf numFmtId="0" fontId="0" fillId="2" borderId="0" xfId="0" applyFill="1"/>
    <xf numFmtId="4" fontId="0" fillId="2" borderId="0" xfId="0" applyNumberFormat="1" applyFill="1"/>
    <xf numFmtId="164" fontId="1" fillId="2" borderId="3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0" fontId="1" fillId="2" borderId="4" xfId="0" applyFont="1" applyFill="1" applyBorder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4" fontId="0" fillId="2" borderId="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" fillId="2" borderId="6" xfId="0" applyFont="1" applyFill="1" applyBorder="1" applyAlignment="1">
      <alignment horizontal="center"/>
    </xf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9" fontId="0" fillId="2" borderId="6" xfId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2" borderId="6" xfId="0" applyFill="1" applyBorder="1" applyAlignment="1">
      <alignment horizontal="center" vertical="center" wrapText="1"/>
    </xf>
    <xf numFmtId="9" fontId="0" fillId="2" borderId="6" xfId="1" applyFon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10" fontId="0" fillId="0" borderId="0" xfId="1" applyNumberFormat="1" applyFont="1"/>
    <xf numFmtId="3" fontId="1" fillId="2" borderId="4" xfId="0" applyNumberFormat="1" applyFont="1" applyFill="1" applyBorder="1" applyAlignment="1">
      <alignment horizontal="center"/>
    </xf>
    <xf numFmtId="0" fontId="0" fillId="2" borderId="6" xfId="0" applyFill="1" applyBorder="1" applyAlignment="1">
      <alignment vertical="center" wrapText="1"/>
    </xf>
    <xf numFmtId="3" fontId="0" fillId="2" borderId="0" xfId="0" applyNumberFormat="1" applyFill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wrapText="1"/>
    </xf>
    <xf numFmtId="164" fontId="0" fillId="0" borderId="0" xfId="0" applyNumberFormat="1"/>
    <xf numFmtId="9" fontId="0" fillId="0" borderId="0" xfId="1" applyFont="1" applyAlignment="1">
      <alignment horizontal="center"/>
    </xf>
    <xf numFmtId="166" fontId="0" fillId="0" borderId="0" xfId="1" applyNumberFormat="1" applyFont="1"/>
    <xf numFmtId="0" fontId="0" fillId="2" borderId="6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0" fillId="2" borderId="4" xfId="0" applyFill="1" applyBorder="1"/>
    <xf numFmtId="164" fontId="1" fillId="2" borderId="4" xfId="0" applyNumberFormat="1" applyFont="1" applyFill="1" applyBorder="1"/>
    <xf numFmtId="9" fontId="0" fillId="2" borderId="0" xfId="1" applyFont="1" applyFill="1"/>
    <xf numFmtId="0" fontId="0" fillId="2" borderId="1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5" fillId="0" borderId="0" xfId="0" applyFont="1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zucman/Dropbox/EUTaxObservatory/00-euto/03.%20Research/2_tax_deficit/2018_update/pillar2_23.09.23.xlsx" TargetMode="External"/><Relationship Id="rId1" Type="http://schemas.openxmlformats.org/officeDocument/2006/relationships/externalLinkPath" Target="/Users/zucman/Dropbox/EUTaxObservatory/00-euto/03.%20Research/2_tax_deficit/2018_update/pillar2_23.09.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nilateral"/>
      <sheetName val="sale"/>
      <sheetName val="partial no cond"/>
      <sheetName val="partial cond 20%"/>
      <sheetName val="IIR_carve outs"/>
      <sheetName val="QDMTT_carve outs"/>
      <sheetName val="IIR_various rates"/>
      <sheetName val="QDMTT_various rates"/>
      <sheetName val="co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code</v>
          </cell>
          <cell r="B1" t="str">
            <v>parent</v>
          </cell>
        </row>
        <row r="2">
          <cell r="A2" t="str">
            <v>AFG</v>
          </cell>
          <cell r="B2" t="str">
            <v>Afghanistan</v>
          </cell>
        </row>
        <row r="3">
          <cell r="A3" t="str">
            <v>AFRIC</v>
          </cell>
          <cell r="B3" t="str">
            <v>Africa</v>
          </cell>
        </row>
        <row r="4">
          <cell r="A4" t="str">
            <v>AGO</v>
          </cell>
          <cell r="B4" t="str">
            <v>Angola</v>
          </cell>
        </row>
        <row r="5">
          <cell r="A5" t="str">
            <v>AIA</v>
          </cell>
          <cell r="B5" t="str">
            <v>Anguilla</v>
          </cell>
        </row>
        <row r="6">
          <cell r="A6" t="str">
            <v>ALB</v>
          </cell>
          <cell r="B6" t="str">
            <v>Albania</v>
          </cell>
        </row>
        <row r="7">
          <cell r="A7" t="str">
            <v>AMER</v>
          </cell>
          <cell r="B7" t="str">
            <v>America (Continent)</v>
          </cell>
        </row>
        <row r="8">
          <cell r="A8" t="str">
            <v>AND</v>
          </cell>
          <cell r="B8" t="str">
            <v>Andorra</v>
          </cell>
        </row>
        <row r="9">
          <cell r="A9" t="str">
            <v>ARE</v>
          </cell>
          <cell r="B9" t="str">
            <v>United Arab Emirates</v>
          </cell>
        </row>
        <row r="10">
          <cell r="A10" t="str">
            <v>ARG</v>
          </cell>
          <cell r="B10" t="str">
            <v>Argentina</v>
          </cell>
        </row>
        <row r="11">
          <cell r="A11" t="str">
            <v>ARM</v>
          </cell>
          <cell r="B11" t="str">
            <v>Armenia</v>
          </cell>
        </row>
        <row r="12">
          <cell r="A12" t="str">
            <v>ASIAT</v>
          </cell>
          <cell r="B12" t="str">
            <v>Asia</v>
          </cell>
        </row>
        <row r="13">
          <cell r="A13" t="str">
            <v>ASM</v>
          </cell>
          <cell r="B13" t="str">
            <v>American Samoa</v>
          </cell>
        </row>
        <row r="14">
          <cell r="A14" t="str">
            <v>ATG</v>
          </cell>
          <cell r="B14" t="str">
            <v>Antigua and Barbuda</v>
          </cell>
        </row>
        <row r="15">
          <cell r="A15" t="str">
            <v>AUS</v>
          </cell>
          <cell r="B15" t="str">
            <v>Australia</v>
          </cell>
        </row>
        <row r="16">
          <cell r="A16" t="str">
            <v>AUT</v>
          </cell>
          <cell r="B16" t="str">
            <v>Austria</v>
          </cell>
        </row>
        <row r="17">
          <cell r="A17" t="str">
            <v>AZE</v>
          </cell>
          <cell r="B17" t="str">
            <v>Azerbaijan</v>
          </cell>
        </row>
        <row r="18">
          <cell r="A18" t="str">
            <v>BEL</v>
          </cell>
          <cell r="B18" t="str">
            <v>Belgium</v>
          </cell>
        </row>
        <row r="19">
          <cell r="A19" t="str">
            <v>BEN</v>
          </cell>
          <cell r="B19" t="str">
            <v>Benin</v>
          </cell>
        </row>
        <row r="20">
          <cell r="A20" t="str">
            <v>BFA</v>
          </cell>
          <cell r="B20" t="str">
            <v>Burkina Faso</v>
          </cell>
        </row>
        <row r="21">
          <cell r="A21" t="str">
            <v>BGD</v>
          </cell>
          <cell r="B21" t="str">
            <v>Bangladesh</v>
          </cell>
        </row>
        <row r="22">
          <cell r="A22" t="str">
            <v>BGR</v>
          </cell>
          <cell r="B22" t="str">
            <v>Bulgaria</v>
          </cell>
        </row>
        <row r="23">
          <cell r="A23" t="str">
            <v>BHR</v>
          </cell>
          <cell r="B23" t="str">
            <v>Bahrain</v>
          </cell>
        </row>
        <row r="24">
          <cell r="A24" t="str">
            <v>BHS</v>
          </cell>
          <cell r="B24" t="str">
            <v>Bahamas</v>
          </cell>
        </row>
        <row r="25">
          <cell r="A25" t="str">
            <v>BIH</v>
          </cell>
          <cell r="B25" t="str">
            <v>Bosnia and Herzegovina</v>
          </cell>
        </row>
        <row r="26">
          <cell r="A26" t="str">
            <v>BLR</v>
          </cell>
          <cell r="B26" t="str">
            <v>Belarus</v>
          </cell>
        </row>
        <row r="27">
          <cell r="A27" t="str">
            <v>BLZ</v>
          </cell>
          <cell r="B27" t="str">
            <v>Belize</v>
          </cell>
        </row>
        <row r="28">
          <cell r="A28" t="str">
            <v>BMU</v>
          </cell>
          <cell r="B28" t="str">
            <v>Bermuda</v>
          </cell>
        </row>
        <row r="29">
          <cell r="A29" t="str">
            <v>BOL</v>
          </cell>
          <cell r="B29" t="str">
            <v>Bolivia</v>
          </cell>
        </row>
        <row r="30">
          <cell r="A30" t="str">
            <v>BRA</v>
          </cell>
          <cell r="B30" t="str">
            <v>Brazil</v>
          </cell>
        </row>
        <row r="31">
          <cell r="A31" t="str">
            <v>BRB</v>
          </cell>
          <cell r="B31" t="str">
            <v>Barbados</v>
          </cell>
        </row>
        <row r="32">
          <cell r="A32" t="str">
            <v>BRN</v>
          </cell>
          <cell r="B32" t="str">
            <v>Brunei Darussalam</v>
          </cell>
        </row>
        <row r="33">
          <cell r="A33" t="str">
            <v>BTN</v>
          </cell>
          <cell r="B33" t="str">
            <v>Bhutan</v>
          </cell>
        </row>
        <row r="34">
          <cell r="A34" t="str">
            <v>BWA</v>
          </cell>
          <cell r="B34" t="str">
            <v>Botswana</v>
          </cell>
        </row>
        <row r="35">
          <cell r="A35" t="str">
            <v>CAF</v>
          </cell>
          <cell r="B35" t="str">
            <v>Central African Republic</v>
          </cell>
        </row>
        <row r="36">
          <cell r="A36" t="str">
            <v>CAN</v>
          </cell>
          <cell r="B36" t="str">
            <v>Canada</v>
          </cell>
        </row>
        <row r="37">
          <cell r="A37" t="str">
            <v>CHE</v>
          </cell>
          <cell r="B37" t="str">
            <v>Switzerland</v>
          </cell>
        </row>
        <row r="38">
          <cell r="A38" t="str">
            <v>CHL</v>
          </cell>
          <cell r="B38" t="str">
            <v>Chile</v>
          </cell>
        </row>
        <row r="39">
          <cell r="A39" t="str">
            <v>CHN</v>
          </cell>
          <cell r="B39" t="str">
            <v>China (People's Republic of)</v>
          </cell>
        </row>
        <row r="40">
          <cell r="A40" t="str">
            <v>CIV</v>
          </cell>
          <cell r="B40" t="str">
            <v>Côte d'Ivoire</v>
          </cell>
        </row>
        <row r="41">
          <cell r="A41" t="str">
            <v>CMR</v>
          </cell>
          <cell r="B41" t="str">
            <v>Cameroon</v>
          </cell>
        </row>
        <row r="42">
          <cell r="A42" t="str">
            <v>COD</v>
          </cell>
          <cell r="B42" t="str">
            <v>Democratic Republic of the Congo</v>
          </cell>
        </row>
        <row r="43">
          <cell r="A43" t="str">
            <v>COG</v>
          </cell>
          <cell r="B43" t="str">
            <v>Congo</v>
          </cell>
        </row>
        <row r="44">
          <cell r="A44" t="str">
            <v>COK</v>
          </cell>
          <cell r="B44" t="str">
            <v>Cook Islands</v>
          </cell>
        </row>
        <row r="45">
          <cell r="A45" t="str">
            <v>COL</v>
          </cell>
          <cell r="B45" t="str">
            <v>Colombia</v>
          </cell>
        </row>
        <row r="46">
          <cell r="A46" t="str">
            <v>CRI</v>
          </cell>
          <cell r="B46" t="str">
            <v>Costa Rica</v>
          </cell>
        </row>
        <row r="47">
          <cell r="A47" t="str">
            <v>CUW</v>
          </cell>
          <cell r="B47" t="str">
            <v>Curacao</v>
          </cell>
        </row>
        <row r="48">
          <cell r="A48" t="str">
            <v>CYM</v>
          </cell>
          <cell r="B48" t="str">
            <v>Cayman Islands</v>
          </cell>
        </row>
        <row r="49">
          <cell r="A49" t="str">
            <v>CYP</v>
          </cell>
          <cell r="B49" t="str">
            <v>Cyprus</v>
          </cell>
        </row>
        <row r="50">
          <cell r="A50" t="str">
            <v>CZE</v>
          </cell>
          <cell r="B50" t="str">
            <v>Czech Republic</v>
          </cell>
        </row>
        <row r="51">
          <cell r="A51" t="str">
            <v>DEU</v>
          </cell>
          <cell r="B51" t="str">
            <v>Germany</v>
          </cell>
        </row>
        <row r="52">
          <cell r="A52" t="str">
            <v>DNK</v>
          </cell>
          <cell r="B52" t="str">
            <v>Denmark</v>
          </cell>
        </row>
        <row r="53">
          <cell r="A53" t="str">
            <v>DOM</v>
          </cell>
          <cell r="B53" t="str">
            <v>Dominican Republic</v>
          </cell>
        </row>
        <row r="54">
          <cell r="A54" t="str">
            <v>DZA</v>
          </cell>
          <cell r="B54" t="str">
            <v>Algeria</v>
          </cell>
        </row>
        <row r="55">
          <cell r="A55" t="str">
            <v>ECU</v>
          </cell>
          <cell r="B55" t="str">
            <v>Ecuador</v>
          </cell>
        </row>
        <row r="56">
          <cell r="A56" t="str">
            <v>EGY</v>
          </cell>
          <cell r="B56" t="str">
            <v>Egypt</v>
          </cell>
        </row>
        <row r="57">
          <cell r="A57" t="str">
            <v>ESP</v>
          </cell>
          <cell r="B57" t="str">
            <v>Spain</v>
          </cell>
        </row>
        <row r="58">
          <cell r="A58" t="str">
            <v>EST</v>
          </cell>
          <cell r="B58" t="str">
            <v>Estonia</v>
          </cell>
        </row>
        <row r="59">
          <cell r="A59" t="str">
            <v>ETH</v>
          </cell>
          <cell r="B59" t="str">
            <v>Ethiopia</v>
          </cell>
        </row>
        <row r="60">
          <cell r="A60" t="str">
            <v>EUROP</v>
          </cell>
          <cell r="B60" t="str">
            <v>Europe</v>
          </cell>
        </row>
        <row r="61">
          <cell r="A61" t="str">
            <v>FIN</v>
          </cell>
          <cell r="B61" t="str">
            <v>Finland</v>
          </cell>
        </row>
        <row r="62">
          <cell r="A62" t="str">
            <v>FJI</v>
          </cell>
          <cell r="B62" t="str">
            <v>Fiji</v>
          </cell>
        </row>
        <row r="63">
          <cell r="A63" t="str">
            <v>FRA</v>
          </cell>
          <cell r="B63" t="str">
            <v>France</v>
          </cell>
        </row>
        <row r="64">
          <cell r="A64" t="str">
            <v>FRO</v>
          </cell>
          <cell r="B64" t="str">
            <v>Faeroe Islands</v>
          </cell>
        </row>
        <row r="65">
          <cell r="A65" t="str">
            <v>FSM</v>
          </cell>
          <cell r="B65" t="str">
            <v>Micronesia</v>
          </cell>
        </row>
        <row r="66">
          <cell r="A66" t="str">
            <v>GAB</v>
          </cell>
          <cell r="B66" t="str">
            <v>Gabon</v>
          </cell>
        </row>
        <row r="67">
          <cell r="A67" t="str">
            <v>GBR</v>
          </cell>
          <cell r="B67" t="str">
            <v>United Kingdom</v>
          </cell>
        </row>
        <row r="68">
          <cell r="A68" t="str">
            <v>GEO</v>
          </cell>
          <cell r="B68" t="str">
            <v>Georgia</v>
          </cell>
        </row>
        <row r="69">
          <cell r="A69" t="str">
            <v>GGY</v>
          </cell>
          <cell r="B69" t="str">
            <v>Guernsey</v>
          </cell>
        </row>
        <row r="70">
          <cell r="A70" t="str">
            <v>GHA</v>
          </cell>
          <cell r="B70" t="str">
            <v>Ghana</v>
          </cell>
        </row>
        <row r="71">
          <cell r="A71" t="str">
            <v>GIB</v>
          </cell>
          <cell r="B71" t="str">
            <v>Gibraltar</v>
          </cell>
        </row>
        <row r="72">
          <cell r="A72" t="str">
            <v>GIN</v>
          </cell>
          <cell r="B72" t="str">
            <v>Guinea</v>
          </cell>
        </row>
        <row r="73">
          <cell r="A73" t="str">
            <v>GNQ</v>
          </cell>
          <cell r="B73" t="str">
            <v>Equatorial Guinea</v>
          </cell>
        </row>
        <row r="74">
          <cell r="A74" t="str">
            <v>GRC</v>
          </cell>
          <cell r="B74" t="str">
            <v>Greece</v>
          </cell>
        </row>
        <row r="75">
          <cell r="A75" t="str">
            <v>GRD</v>
          </cell>
          <cell r="B75" t="str">
            <v>Grenada</v>
          </cell>
        </row>
        <row r="76">
          <cell r="A76" t="str">
            <v>GRL</v>
          </cell>
          <cell r="B76" t="str">
            <v>Greenland</v>
          </cell>
        </row>
        <row r="77">
          <cell r="A77" t="str">
            <v>GRPS</v>
          </cell>
          <cell r="B77" t="str">
            <v>Other Groups</v>
          </cell>
        </row>
        <row r="78">
          <cell r="A78" t="str">
            <v>GTM</v>
          </cell>
          <cell r="B78" t="str">
            <v>Guatemala</v>
          </cell>
        </row>
        <row r="79">
          <cell r="A79" t="str">
            <v>GUM</v>
          </cell>
          <cell r="B79" t="str">
            <v>Guam</v>
          </cell>
        </row>
        <row r="80">
          <cell r="A80" t="str">
            <v>GUY</v>
          </cell>
          <cell r="B80" t="str">
            <v>Guyana</v>
          </cell>
        </row>
        <row r="81">
          <cell r="A81" t="str">
            <v>HKG</v>
          </cell>
          <cell r="B81" t="str">
            <v>Hong Kong, China</v>
          </cell>
        </row>
        <row r="82">
          <cell r="A82" t="str">
            <v>HND</v>
          </cell>
          <cell r="B82" t="str">
            <v>Honduras</v>
          </cell>
        </row>
        <row r="83">
          <cell r="A83" t="str">
            <v>HRV</v>
          </cell>
          <cell r="B83" t="str">
            <v>Croatia</v>
          </cell>
        </row>
        <row r="84">
          <cell r="A84" t="str">
            <v>HTI</v>
          </cell>
          <cell r="B84" t="str">
            <v>Haiti</v>
          </cell>
        </row>
        <row r="85">
          <cell r="A85" t="str">
            <v>HUN</v>
          </cell>
          <cell r="B85" t="str">
            <v>Hungary</v>
          </cell>
        </row>
        <row r="86">
          <cell r="A86" t="str">
            <v>IDN</v>
          </cell>
          <cell r="B86" t="str">
            <v>Indonesia</v>
          </cell>
        </row>
        <row r="87">
          <cell r="A87" t="str">
            <v>IMN</v>
          </cell>
          <cell r="B87" t="str">
            <v>Isle of Man</v>
          </cell>
        </row>
        <row r="88">
          <cell r="A88" t="str">
            <v>IND</v>
          </cell>
          <cell r="B88" t="str">
            <v>India</v>
          </cell>
        </row>
        <row r="89">
          <cell r="A89" t="str">
            <v>IRL</v>
          </cell>
          <cell r="B89" t="str">
            <v>Ireland</v>
          </cell>
        </row>
        <row r="90">
          <cell r="A90" t="str">
            <v>IRN</v>
          </cell>
          <cell r="B90" t="str">
            <v>Iran</v>
          </cell>
        </row>
        <row r="91">
          <cell r="A91" t="str">
            <v>IRQ</v>
          </cell>
          <cell r="B91" t="str">
            <v>Iraq</v>
          </cell>
        </row>
        <row r="92">
          <cell r="A92" t="str">
            <v>ISL</v>
          </cell>
          <cell r="B92" t="str">
            <v>Iceland</v>
          </cell>
        </row>
        <row r="93">
          <cell r="A93" t="str">
            <v>ISR</v>
          </cell>
          <cell r="B93" t="str">
            <v>Israel</v>
          </cell>
        </row>
        <row r="94">
          <cell r="A94" t="str">
            <v>ITA</v>
          </cell>
          <cell r="B94" t="str">
            <v>Italy</v>
          </cell>
        </row>
        <row r="95">
          <cell r="A95" t="str">
            <v>JAM</v>
          </cell>
          <cell r="B95" t="str">
            <v>Jamaica</v>
          </cell>
        </row>
        <row r="96">
          <cell r="A96" t="str">
            <v>JEY</v>
          </cell>
          <cell r="B96" t="str">
            <v>Jersey</v>
          </cell>
        </row>
        <row r="97">
          <cell r="A97" t="str">
            <v>JOR</v>
          </cell>
          <cell r="B97" t="str">
            <v>Jordan</v>
          </cell>
        </row>
        <row r="98">
          <cell r="A98" t="str">
            <v>JPN</v>
          </cell>
          <cell r="B98" t="str">
            <v>Japan</v>
          </cell>
        </row>
        <row r="99">
          <cell r="A99" t="str">
            <v>KAZ</v>
          </cell>
          <cell r="B99" t="str">
            <v>Kazakhstan</v>
          </cell>
        </row>
        <row r="100">
          <cell r="A100" t="str">
            <v>KEN</v>
          </cell>
          <cell r="B100" t="str">
            <v>Kenya</v>
          </cell>
        </row>
        <row r="101">
          <cell r="A101" t="str">
            <v>KHM</v>
          </cell>
          <cell r="B101" t="str">
            <v>Cambodia</v>
          </cell>
        </row>
        <row r="102">
          <cell r="A102" t="str">
            <v>KNA</v>
          </cell>
          <cell r="B102" t="str">
            <v>Saint Kitts and Nevis</v>
          </cell>
        </row>
        <row r="103">
          <cell r="A103" t="str">
            <v>KOR</v>
          </cell>
          <cell r="B103" t="str">
            <v>Korea</v>
          </cell>
        </row>
        <row r="104">
          <cell r="A104" t="str">
            <v>KWT</v>
          </cell>
          <cell r="B104" t="str">
            <v>Kuwait</v>
          </cell>
        </row>
        <row r="105">
          <cell r="A105" t="str">
            <v>LAO</v>
          </cell>
          <cell r="B105" t="str">
            <v>Lao People's Democratic Republic</v>
          </cell>
        </row>
        <row r="106">
          <cell r="A106" t="str">
            <v>LBN</v>
          </cell>
          <cell r="B106" t="str">
            <v>Lebanon</v>
          </cell>
        </row>
        <row r="107">
          <cell r="A107" t="str">
            <v>LBR</v>
          </cell>
          <cell r="B107" t="str">
            <v>Liberia</v>
          </cell>
        </row>
        <row r="108">
          <cell r="A108" t="str">
            <v>LBY</v>
          </cell>
          <cell r="B108" t="str">
            <v>Libya</v>
          </cell>
        </row>
        <row r="109">
          <cell r="A109" t="str">
            <v>LCA</v>
          </cell>
          <cell r="B109" t="str">
            <v>Saint Lucia</v>
          </cell>
        </row>
        <row r="110">
          <cell r="A110" t="str">
            <v>LIE</v>
          </cell>
          <cell r="B110" t="str">
            <v>Liechtenstein</v>
          </cell>
        </row>
        <row r="111">
          <cell r="A111" t="str">
            <v>LKA</v>
          </cell>
          <cell r="B111" t="str">
            <v>Sri Lanka</v>
          </cell>
        </row>
        <row r="112">
          <cell r="A112" t="str">
            <v>LSO</v>
          </cell>
          <cell r="B112" t="str">
            <v>Lesotho</v>
          </cell>
        </row>
        <row r="113">
          <cell r="A113" t="str">
            <v>LTU</v>
          </cell>
          <cell r="B113" t="str">
            <v>Lithuania</v>
          </cell>
        </row>
        <row r="114">
          <cell r="A114" t="str">
            <v>LUX</v>
          </cell>
          <cell r="B114" t="str">
            <v>Luxembourg</v>
          </cell>
        </row>
        <row r="115">
          <cell r="A115" t="str">
            <v>LVA</v>
          </cell>
          <cell r="B115" t="str">
            <v>Latvia</v>
          </cell>
        </row>
        <row r="116">
          <cell r="A116" t="str">
            <v>MAC</v>
          </cell>
          <cell r="B116" t="str">
            <v>Macau, China</v>
          </cell>
        </row>
        <row r="117">
          <cell r="A117" t="str">
            <v>MAR</v>
          </cell>
          <cell r="B117" t="str">
            <v>Morocco</v>
          </cell>
        </row>
        <row r="118">
          <cell r="A118" t="str">
            <v>MCO</v>
          </cell>
          <cell r="B118" t="str">
            <v>Monaco</v>
          </cell>
        </row>
        <row r="119">
          <cell r="A119" t="str">
            <v>MDA</v>
          </cell>
          <cell r="B119" t="str">
            <v>Moldova</v>
          </cell>
        </row>
        <row r="120">
          <cell r="A120" t="str">
            <v>MDG</v>
          </cell>
          <cell r="B120" t="str">
            <v>Madagascar</v>
          </cell>
        </row>
        <row r="121">
          <cell r="A121" t="str">
            <v>MDV</v>
          </cell>
          <cell r="B121" t="str">
            <v>Maldives</v>
          </cell>
        </row>
        <row r="122">
          <cell r="A122" t="str">
            <v>MEX</v>
          </cell>
          <cell r="B122" t="str">
            <v>Mexico</v>
          </cell>
        </row>
        <row r="123">
          <cell r="A123" t="str">
            <v>MHL</v>
          </cell>
          <cell r="B123" t="str">
            <v>Marshall Islands</v>
          </cell>
        </row>
        <row r="124">
          <cell r="A124" t="str">
            <v>MKD</v>
          </cell>
          <cell r="B124" t="str">
            <v>North Macedonia</v>
          </cell>
        </row>
        <row r="125">
          <cell r="A125" t="str">
            <v>MLI</v>
          </cell>
          <cell r="B125" t="str">
            <v>Mali</v>
          </cell>
        </row>
        <row r="126">
          <cell r="A126" t="str">
            <v>MLT</v>
          </cell>
          <cell r="B126" t="str">
            <v>Malta</v>
          </cell>
        </row>
        <row r="127">
          <cell r="A127" t="str">
            <v>MMR</v>
          </cell>
          <cell r="B127" t="str">
            <v>Myanmar</v>
          </cell>
        </row>
        <row r="128">
          <cell r="A128" t="str">
            <v>MNE</v>
          </cell>
          <cell r="B128" t="str">
            <v>Montenegro</v>
          </cell>
        </row>
        <row r="129">
          <cell r="A129" t="str">
            <v>MNG</v>
          </cell>
          <cell r="B129" t="str">
            <v>Mongolia</v>
          </cell>
        </row>
        <row r="130">
          <cell r="A130" t="str">
            <v>MNP</v>
          </cell>
          <cell r="B130" t="str">
            <v>Northern Mariana Islands</v>
          </cell>
        </row>
        <row r="131">
          <cell r="A131" t="str">
            <v>MOZ</v>
          </cell>
          <cell r="B131" t="str">
            <v>Mozambique</v>
          </cell>
        </row>
        <row r="132">
          <cell r="A132" t="str">
            <v>MUS</v>
          </cell>
          <cell r="B132" t="str">
            <v>Mauritius</v>
          </cell>
        </row>
        <row r="133">
          <cell r="A133" t="str">
            <v>MWI</v>
          </cell>
          <cell r="B133" t="str">
            <v>Malawi</v>
          </cell>
        </row>
        <row r="134">
          <cell r="A134" t="str">
            <v>MYS</v>
          </cell>
          <cell r="B134" t="str">
            <v>Malaysia</v>
          </cell>
        </row>
        <row r="135">
          <cell r="A135" t="str">
            <v>NAM</v>
          </cell>
          <cell r="B135" t="str">
            <v>Namibia</v>
          </cell>
        </row>
        <row r="136">
          <cell r="A136" t="str">
            <v>NGA</v>
          </cell>
          <cell r="B136" t="str">
            <v>Nigeria</v>
          </cell>
        </row>
        <row r="137">
          <cell r="A137" t="str">
            <v>NIC</v>
          </cell>
          <cell r="B137" t="str">
            <v>Nicaragua</v>
          </cell>
        </row>
        <row r="138">
          <cell r="A138" t="str">
            <v>NLD</v>
          </cell>
          <cell r="B138" t="str">
            <v>Netherlands</v>
          </cell>
        </row>
        <row r="139">
          <cell r="A139" t="str">
            <v>NOR</v>
          </cell>
          <cell r="B139" t="str">
            <v>Norway</v>
          </cell>
        </row>
        <row r="140">
          <cell r="A140" t="str">
            <v>NPL</v>
          </cell>
          <cell r="B140" t="str">
            <v>Nepal</v>
          </cell>
        </row>
        <row r="141">
          <cell r="A141" t="str">
            <v>NZL</v>
          </cell>
          <cell r="B141" t="str">
            <v>New Zealand</v>
          </cell>
        </row>
        <row r="142">
          <cell r="A142" t="str">
            <v>OAF</v>
          </cell>
          <cell r="B142" t="str">
            <v>Other Africa</v>
          </cell>
        </row>
        <row r="143">
          <cell r="A143" t="str">
            <v>OAM</v>
          </cell>
          <cell r="B143" t="str">
            <v>Other Americas</v>
          </cell>
        </row>
        <row r="144">
          <cell r="A144" t="str">
            <v>OAS</v>
          </cell>
          <cell r="B144" t="str">
            <v>Other Asia</v>
          </cell>
        </row>
        <row r="145">
          <cell r="A145" t="str">
            <v>OMN</v>
          </cell>
          <cell r="B145" t="str">
            <v>Oman</v>
          </cell>
        </row>
        <row r="146">
          <cell r="A146" t="str">
            <v>OTE</v>
          </cell>
          <cell r="B146" t="str">
            <v>Other Europe</v>
          </cell>
        </row>
        <row r="147">
          <cell r="A147" t="str">
            <v>PAK</v>
          </cell>
          <cell r="B147" t="str">
            <v>Pakistan</v>
          </cell>
        </row>
        <row r="148">
          <cell r="A148" t="str">
            <v>PAN</v>
          </cell>
          <cell r="B148" t="str">
            <v>Panama</v>
          </cell>
        </row>
        <row r="149">
          <cell r="A149" t="str">
            <v>PER</v>
          </cell>
          <cell r="B149" t="str">
            <v>Peru</v>
          </cell>
        </row>
        <row r="150">
          <cell r="A150" t="str">
            <v>PHL</v>
          </cell>
          <cell r="B150" t="str">
            <v>Philippines</v>
          </cell>
        </row>
        <row r="151">
          <cell r="A151" t="str">
            <v>PNG</v>
          </cell>
          <cell r="B151" t="str">
            <v>Papua New Guinea</v>
          </cell>
        </row>
        <row r="152">
          <cell r="A152" t="str">
            <v>POL</v>
          </cell>
          <cell r="B152" t="str">
            <v>Poland</v>
          </cell>
        </row>
        <row r="153">
          <cell r="A153" t="str">
            <v>PRI</v>
          </cell>
          <cell r="B153" t="str">
            <v>Puerto Rico</v>
          </cell>
        </row>
        <row r="154">
          <cell r="A154" t="str">
            <v>PRK</v>
          </cell>
          <cell r="B154" t="str">
            <v>Democratic People's Republic of Korea</v>
          </cell>
        </row>
        <row r="155">
          <cell r="A155" t="str">
            <v>PRT</v>
          </cell>
          <cell r="B155" t="str">
            <v>Portugal</v>
          </cell>
        </row>
        <row r="156">
          <cell r="A156" t="str">
            <v>PRY</v>
          </cell>
          <cell r="B156" t="str">
            <v>Paraguay</v>
          </cell>
        </row>
        <row r="157">
          <cell r="A157" t="str">
            <v>QAT</v>
          </cell>
          <cell r="B157" t="str">
            <v>Qatar</v>
          </cell>
        </row>
        <row r="158">
          <cell r="A158" t="str">
            <v>ROU</v>
          </cell>
          <cell r="B158" t="str">
            <v>Romania</v>
          </cell>
        </row>
        <row r="159">
          <cell r="A159" t="str">
            <v>RUS</v>
          </cell>
          <cell r="B159" t="str">
            <v>Russia</v>
          </cell>
        </row>
        <row r="160">
          <cell r="A160" t="str">
            <v>SAU</v>
          </cell>
          <cell r="B160" t="str">
            <v>Saudi Arabia</v>
          </cell>
        </row>
        <row r="161">
          <cell r="A161" t="str">
            <v>SDN</v>
          </cell>
          <cell r="B161" t="str">
            <v>Sudan</v>
          </cell>
        </row>
        <row r="162">
          <cell r="A162" t="str">
            <v>SEN</v>
          </cell>
          <cell r="B162" t="str">
            <v>Senegal</v>
          </cell>
        </row>
        <row r="163">
          <cell r="A163" t="str">
            <v>SGP</v>
          </cell>
          <cell r="B163" t="str">
            <v>Singapore</v>
          </cell>
        </row>
        <row r="164">
          <cell r="A164" t="str">
            <v>SLB</v>
          </cell>
          <cell r="B164" t="str">
            <v>Solomon Islands</v>
          </cell>
        </row>
        <row r="165">
          <cell r="A165" t="str">
            <v>SLV</v>
          </cell>
          <cell r="B165" t="str">
            <v>El Salvador</v>
          </cell>
        </row>
        <row r="166">
          <cell r="A166" t="str">
            <v>SRB</v>
          </cell>
          <cell r="B166" t="str">
            <v>Serbia</v>
          </cell>
        </row>
        <row r="167">
          <cell r="A167" t="str">
            <v>SSD</v>
          </cell>
          <cell r="B167" t="str">
            <v>South Sudan</v>
          </cell>
        </row>
        <row r="168">
          <cell r="A168" t="str">
            <v>SUR</v>
          </cell>
          <cell r="B168" t="str">
            <v>Suriname</v>
          </cell>
        </row>
        <row r="169">
          <cell r="A169" t="str">
            <v>SVK</v>
          </cell>
          <cell r="B169" t="str">
            <v>Slovak Republic</v>
          </cell>
        </row>
        <row r="170">
          <cell r="A170" t="str">
            <v>SVN</v>
          </cell>
          <cell r="B170" t="str">
            <v>Slovenia</v>
          </cell>
        </row>
        <row r="171">
          <cell r="A171" t="str">
            <v>SWE</v>
          </cell>
          <cell r="B171" t="str">
            <v>Sweden</v>
          </cell>
        </row>
        <row r="172">
          <cell r="A172" t="str">
            <v>SWZ</v>
          </cell>
          <cell r="B172" t="str">
            <v>Eswatini</v>
          </cell>
        </row>
        <row r="173">
          <cell r="A173" t="str">
            <v>SYC</v>
          </cell>
          <cell r="B173" t="str">
            <v>Seychelles</v>
          </cell>
        </row>
        <row r="174">
          <cell r="A174" t="str">
            <v>THA</v>
          </cell>
          <cell r="B174" t="str">
            <v>Thailand</v>
          </cell>
        </row>
        <row r="175">
          <cell r="A175" t="str">
            <v>TLS</v>
          </cell>
          <cell r="B175" t="str">
            <v>Timor-Leste</v>
          </cell>
        </row>
        <row r="176">
          <cell r="A176" t="str">
            <v>TTO</v>
          </cell>
          <cell r="B176" t="str">
            <v>Trinidad and Tobago</v>
          </cell>
        </row>
        <row r="177">
          <cell r="A177" t="str">
            <v>TUN</v>
          </cell>
          <cell r="B177" t="str">
            <v>Tunisia</v>
          </cell>
        </row>
        <row r="178">
          <cell r="A178" t="str">
            <v>TUR</v>
          </cell>
          <cell r="B178" t="str">
            <v>Türkiye</v>
          </cell>
        </row>
        <row r="179">
          <cell r="A179" t="str">
            <v>TWN</v>
          </cell>
          <cell r="B179" t="str">
            <v>Chinese Taipei</v>
          </cell>
        </row>
        <row r="180">
          <cell r="A180" t="str">
            <v>TZA</v>
          </cell>
          <cell r="B180" t="str">
            <v>Tanzania</v>
          </cell>
        </row>
        <row r="181">
          <cell r="A181" t="str">
            <v>UGA</v>
          </cell>
          <cell r="B181" t="str">
            <v>Uganda</v>
          </cell>
        </row>
        <row r="182">
          <cell r="A182" t="str">
            <v>UKR</v>
          </cell>
          <cell r="B182" t="str">
            <v>Ukraine</v>
          </cell>
        </row>
        <row r="183">
          <cell r="A183" t="str">
            <v>URY</v>
          </cell>
          <cell r="B183" t="str">
            <v>Uruguay</v>
          </cell>
        </row>
        <row r="184">
          <cell r="A184" t="str">
            <v>USA</v>
          </cell>
          <cell r="B184" t="str">
            <v>United States</v>
          </cell>
        </row>
        <row r="185">
          <cell r="A185" t="str">
            <v>UZB</v>
          </cell>
          <cell r="B185" t="str">
            <v>Uzbekistan</v>
          </cell>
        </row>
        <row r="186">
          <cell r="A186" t="str">
            <v>VCT</v>
          </cell>
          <cell r="B186" t="str">
            <v>Saint Vincent and the Grenadines</v>
          </cell>
        </row>
        <row r="187">
          <cell r="A187" t="str">
            <v>VEN</v>
          </cell>
          <cell r="B187" t="str">
            <v>Venezuela</v>
          </cell>
        </row>
        <row r="188">
          <cell r="A188" t="str">
            <v>VGB</v>
          </cell>
          <cell r="B188" t="str">
            <v>British Virgin Islands</v>
          </cell>
        </row>
        <row r="189">
          <cell r="A189" t="str">
            <v>VIR</v>
          </cell>
          <cell r="B189" t="str">
            <v>United States Virgin Islands</v>
          </cell>
        </row>
        <row r="190">
          <cell r="A190" t="str">
            <v>VNM</v>
          </cell>
          <cell r="B190" t="str">
            <v>Viet Nam</v>
          </cell>
        </row>
        <row r="191">
          <cell r="A191" t="str">
            <v>VUT</v>
          </cell>
          <cell r="B191" t="str">
            <v>Vanuatu</v>
          </cell>
        </row>
        <row r="192">
          <cell r="A192" t="str">
            <v>WSM</v>
          </cell>
          <cell r="B192" t="str">
            <v>Samoa</v>
          </cell>
        </row>
        <row r="193">
          <cell r="A193" t="str">
            <v>XKV</v>
          </cell>
          <cell r="B193" t="str">
            <v>Kosovo</v>
          </cell>
        </row>
        <row r="194">
          <cell r="A194" t="str">
            <v>YEM</v>
          </cell>
          <cell r="B194" t="str">
            <v>Yemen</v>
          </cell>
        </row>
        <row r="195">
          <cell r="A195" t="str">
            <v>ZAF</v>
          </cell>
          <cell r="B195" t="str">
            <v>South Africa</v>
          </cell>
        </row>
        <row r="196">
          <cell r="A196" t="str">
            <v>ZMB</v>
          </cell>
          <cell r="B196" t="str">
            <v>Zambia</v>
          </cell>
        </row>
        <row r="197">
          <cell r="A197" t="str">
            <v>ZWE</v>
          </cell>
          <cell r="B197" t="str">
            <v>Zimbabwe</v>
          </cell>
        </row>
        <row r="198">
          <cell r="A198" t="str">
            <v>ABW</v>
          </cell>
          <cell r="B198" t="str">
            <v>Aruba</v>
          </cell>
        </row>
        <row r="199">
          <cell r="A199" t="str">
            <v>SXM</v>
          </cell>
          <cell r="B199" t="str">
            <v>Sint maarten</v>
          </cell>
        </row>
        <row r="200">
          <cell r="A200" t="str">
            <v>TCA</v>
          </cell>
          <cell r="B200" t="str">
            <v>Turks and Caicos</v>
          </cell>
        </row>
        <row r="201">
          <cell r="A201" t="str">
            <v>BES</v>
          </cell>
          <cell r="B201" t="str">
            <v>Carribean netherlands</v>
          </cell>
        </row>
        <row r="202">
          <cell r="A202" t="str">
            <v>COM</v>
          </cell>
          <cell r="B202" t="str">
            <v>Comoros</v>
          </cell>
        </row>
        <row r="203">
          <cell r="A203" t="str">
            <v>CPV</v>
          </cell>
          <cell r="B203" t="str">
            <v>Cape Verde</v>
          </cell>
        </row>
        <row r="204">
          <cell r="A204" t="str">
            <v>CUB</v>
          </cell>
          <cell r="B204" t="str">
            <v>Cuba</v>
          </cell>
        </row>
        <row r="205">
          <cell r="A205" t="str">
            <v>DJI</v>
          </cell>
          <cell r="B205" t="str">
            <v>Djibouti</v>
          </cell>
        </row>
        <row r="206">
          <cell r="A206" t="str">
            <v>DMA</v>
          </cell>
          <cell r="B206" t="str">
            <v>Dominica</v>
          </cell>
        </row>
        <row r="207">
          <cell r="A207" t="str">
            <v>GLP</v>
          </cell>
          <cell r="B207" t="str">
            <v>Guadeloupe</v>
          </cell>
        </row>
        <row r="208">
          <cell r="A208" t="str">
            <v>GMB</v>
          </cell>
          <cell r="B208" t="str">
            <v>Gambia</v>
          </cell>
        </row>
        <row r="209">
          <cell r="A209" t="str">
            <v>KGZ</v>
          </cell>
          <cell r="B209" t="str">
            <v>Kyrgyzsttan</v>
          </cell>
        </row>
        <row r="210">
          <cell r="A210" t="str">
            <v>MAF</v>
          </cell>
          <cell r="B210" t="str">
            <v>Saint martin</v>
          </cell>
        </row>
        <row r="211">
          <cell r="A211" t="str">
            <v>MRT</v>
          </cell>
          <cell r="B211" t="str">
            <v>Mauritania</v>
          </cell>
        </row>
        <row r="212">
          <cell r="A212" t="str">
            <v>NCL</v>
          </cell>
          <cell r="B212" t="str">
            <v>New Caledonia</v>
          </cell>
        </row>
        <row r="213">
          <cell r="A213" t="str">
            <v>NER</v>
          </cell>
          <cell r="B213" t="str">
            <v>Niger</v>
          </cell>
        </row>
        <row r="214">
          <cell r="A214" t="str">
            <v>PLW</v>
          </cell>
          <cell r="B214" t="str">
            <v>Palau</v>
          </cell>
        </row>
        <row r="215">
          <cell r="A215" t="str">
            <v>PYF</v>
          </cell>
          <cell r="B215" t="str">
            <v>French Polynesia</v>
          </cell>
        </row>
        <row r="216">
          <cell r="A216" t="str">
            <v>RWA</v>
          </cell>
          <cell r="B216" t="str">
            <v>Rwanda</v>
          </cell>
        </row>
        <row r="217">
          <cell r="A217" t="str">
            <v>SLE</v>
          </cell>
          <cell r="B217" t="str">
            <v>Sierra Leone</v>
          </cell>
        </row>
        <row r="218">
          <cell r="A218" t="str">
            <v>SYR</v>
          </cell>
          <cell r="B218" t="str">
            <v>Syria</v>
          </cell>
        </row>
        <row r="219">
          <cell r="A219" t="str">
            <v>TCD</v>
          </cell>
          <cell r="B219" t="str">
            <v>Chad</v>
          </cell>
        </row>
        <row r="220">
          <cell r="A220" t="str">
            <v>TGO</v>
          </cell>
          <cell r="B220" t="str">
            <v>Togo</v>
          </cell>
        </row>
        <row r="221">
          <cell r="A221" t="str">
            <v>TJK</v>
          </cell>
          <cell r="B221" t="str">
            <v>Tajikistan</v>
          </cell>
        </row>
        <row r="222">
          <cell r="A222" t="str">
            <v>WLF</v>
          </cell>
          <cell r="B222" t="str">
            <v>Wallis and Futuna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386DD-24E7-8841-A388-0E6DA0B466BE}">
  <sheetPr>
    <pageSetUpPr fitToPage="1"/>
  </sheetPr>
  <dimension ref="A2:N27"/>
  <sheetViews>
    <sheetView tabSelected="1" workbookViewId="0">
      <selection activeCell="N4" sqref="N4:Q13"/>
    </sheetView>
  </sheetViews>
  <sheetFormatPr baseColWidth="10" defaultRowHeight="16" x14ac:dyDescent="0.2"/>
  <cols>
    <col min="1" max="1" width="3.1640625" customWidth="1"/>
    <col min="2" max="2" width="22.1640625" customWidth="1"/>
    <col min="4" max="6" width="10.83203125" style="2"/>
    <col min="7" max="7" width="1.83203125" style="2" customWidth="1"/>
  </cols>
  <sheetData>
    <row r="2" spans="1:14" x14ac:dyDescent="0.2">
      <c r="B2" s="65" t="s">
        <v>504</v>
      </c>
      <c r="C2" s="65"/>
      <c r="D2" s="65"/>
      <c r="E2" s="65"/>
      <c r="F2" s="65"/>
      <c r="G2" s="65"/>
      <c r="H2" s="65"/>
      <c r="I2" s="65"/>
      <c r="J2" s="65"/>
      <c r="K2" s="65"/>
    </row>
    <row r="3" spans="1:14" ht="17" thickBot="1" x14ac:dyDescent="0.25">
      <c r="A3" s="9"/>
      <c r="B3" s="9"/>
      <c r="C3" s="9"/>
      <c r="D3" s="10"/>
      <c r="E3" s="10"/>
      <c r="F3" s="10"/>
      <c r="G3" s="10"/>
      <c r="H3" s="9"/>
      <c r="I3" s="9"/>
      <c r="J3" s="9"/>
      <c r="K3" s="9"/>
      <c r="L3" s="9"/>
    </row>
    <row r="4" spans="1:14" ht="17" thickTop="1" x14ac:dyDescent="0.2">
      <c r="A4" s="9"/>
      <c r="B4" s="25"/>
      <c r="C4" s="64" t="s">
        <v>497</v>
      </c>
      <c r="D4" s="64"/>
      <c r="E4" s="64"/>
      <c r="F4" s="64"/>
      <c r="G4" s="24"/>
      <c r="H4" s="64" t="s">
        <v>498</v>
      </c>
      <c r="I4" s="64"/>
      <c r="J4" s="64"/>
      <c r="K4" s="64"/>
      <c r="L4" s="9"/>
    </row>
    <row r="5" spans="1:14" s="18" customFormat="1" ht="34" customHeight="1" x14ac:dyDescent="0.2">
      <c r="A5" s="19"/>
      <c r="B5" s="23" t="s">
        <v>54</v>
      </c>
      <c r="C5" s="21" t="s">
        <v>477</v>
      </c>
      <c r="D5" s="20" t="s">
        <v>476</v>
      </c>
      <c r="E5" s="20" t="s">
        <v>475</v>
      </c>
      <c r="F5" s="20" t="s">
        <v>474</v>
      </c>
      <c r="G5" s="22"/>
      <c r="H5" s="21" t="s">
        <v>477</v>
      </c>
      <c r="I5" s="20" t="s">
        <v>476</v>
      </c>
      <c r="J5" s="20" t="s">
        <v>475</v>
      </c>
      <c r="K5" s="20" t="s">
        <v>474</v>
      </c>
      <c r="L5" s="19"/>
      <c r="N5" s="60"/>
    </row>
    <row r="6" spans="1:14" x14ac:dyDescent="0.2">
      <c r="A6" s="9"/>
      <c r="B6" s="9" t="s">
        <v>473</v>
      </c>
      <c r="C6" s="16">
        <v>25</v>
      </c>
      <c r="D6" s="17">
        <v>95.726770564692202</v>
      </c>
      <c r="E6" s="17">
        <v>68.593392579314596</v>
      </c>
      <c r="F6" s="17">
        <v>79.314796484383393</v>
      </c>
      <c r="G6" s="17"/>
      <c r="H6" s="16">
        <v>27</v>
      </c>
      <c r="I6" s="15">
        <v>94.708952208201183</v>
      </c>
      <c r="J6" s="15">
        <v>73.790221028981918</v>
      </c>
      <c r="K6" s="15">
        <v>81.969665914214801</v>
      </c>
      <c r="L6" s="9"/>
    </row>
    <row r="7" spans="1:14" x14ac:dyDescent="0.2">
      <c r="A7" s="9"/>
      <c r="B7" s="9" t="s">
        <v>53</v>
      </c>
      <c r="C7" s="16">
        <v>1</v>
      </c>
      <c r="D7" s="17">
        <v>96.815930938036999</v>
      </c>
      <c r="E7" s="17">
        <v>90.753612325431106</v>
      </c>
      <c r="F7" s="17">
        <v>93.099834340547503</v>
      </c>
      <c r="G7" s="17"/>
      <c r="H7" s="16">
        <v>1</v>
      </c>
      <c r="I7" s="15">
        <v>17.028636269711757</v>
      </c>
      <c r="J7" s="15">
        <v>10.185876087374631</v>
      </c>
      <c r="K7" s="15">
        <v>12.789681903700567</v>
      </c>
      <c r="L7" s="9"/>
    </row>
    <row r="8" spans="1:14" x14ac:dyDescent="0.2">
      <c r="A8" s="9"/>
      <c r="B8" s="9" t="s">
        <v>61</v>
      </c>
      <c r="C8" s="16">
        <v>39</v>
      </c>
      <c r="D8" s="17">
        <v>48.129867227663297</v>
      </c>
      <c r="E8" s="17">
        <v>37.551620013732702</v>
      </c>
      <c r="F8" s="17">
        <v>41.506507221817998</v>
      </c>
      <c r="G8" s="17"/>
      <c r="H8" s="16">
        <v>53</v>
      </c>
      <c r="I8" s="15">
        <v>130.74670594731151</v>
      </c>
      <c r="J8" s="15">
        <v>112.48738955241348</v>
      </c>
      <c r="K8" s="15">
        <v>119.43390918463388</v>
      </c>
      <c r="L8" s="9"/>
    </row>
    <row r="9" spans="1:14" x14ac:dyDescent="0.2">
      <c r="A9" s="9"/>
      <c r="B9" s="9" t="s">
        <v>57</v>
      </c>
      <c r="C9" s="16">
        <v>19</v>
      </c>
      <c r="D9" s="17">
        <v>28.342539853770798</v>
      </c>
      <c r="E9" s="17">
        <v>23.051771099400799</v>
      </c>
      <c r="F9" s="17">
        <v>24.934572799060199</v>
      </c>
      <c r="G9" s="17"/>
      <c r="H9" s="16">
        <v>51</v>
      </c>
      <c r="I9" s="15">
        <v>24.845397200400065</v>
      </c>
      <c r="J9" s="15">
        <v>22.471950053577103</v>
      </c>
      <c r="K9" s="15">
        <v>23.403724091867755</v>
      </c>
      <c r="L9" s="9"/>
    </row>
    <row r="10" spans="1:14" x14ac:dyDescent="0.2">
      <c r="A10" s="9"/>
      <c r="B10" s="9" t="s">
        <v>56</v>
      </c>
      <c r="C10" s="16">
        <v>5</v>
      </c>
      <c r="D10" s="17">
        <v>0.60369952275229299</v>
      </c>
      <c r="E10" s="17">
        <v>0.50116687378286995</v>
      </c>
      <c r="F10" s="17">
        <v>0.53934684939177602</v>
      </c>
      <c r="G10" s="17"/>
      <c r="H10" s="16">
        <v>47</v>
      </c>
      <c r="I10" s="15">
        <v>1.2219437654042267</v>
      </c>
      <c r="J10" s="15">
        <v>0.78615595559934293</v>
      </c>
      <c r="K10" s="15">
        <v>0.94010908614488564</v>
      </c>
      <c r="L10" s="9"/>
    </row>
    <row r="11" spans="1:14" x14ac:dyDescent="0.2">
      <c r="A11" s="9"/>
      <c r="B11" s="9" t="s">
        <v>59</v>
      </c>
      <c r="C11" s="16">
        <v>0</v>
      </c>
      <c r="D11" s="17">
        <v>0</v>
      </c>
      <c r="E11" s="17">
        <v>0</v>
      </c>
      <c r="F11" s="17">
        <v>0</v>
      </c>
      <c r="G11" s="17"/>
      <c r="H11" s="16">
        <v>17</v>
      </c>
      <c r="I11" s="15">
        <v>1.0671727158866573</v>
      </c>
      <c r="J11" s="15">
        <v>0.72997021371560666</v>
      </c>
      <c r="K11" s="15">
        <v>0.85796751463907839</v>
      </c>
      <c r="L11" s="9"/>
    </row>
    <row r="12" spans="1:14" x14ac:dyDescent="0.2">
      <c r="A12" s="9"/>
      <c r="B12" s="55" t="s">
        <v>505</v>
      </c>
      <c r="C12" s="56">
        <v>40</v>
      </c>
      <c r="D12" s="57">
        <v>66.373775333587801</v>
      </c>
      <c r="E12" s="57">
        <v>54.0879698164998</v>
      </c>
      <c r="F12" s="57">
        <v>58.863641819389997</v>
      </c>
      <c r="G12" s="57"/>
      <c r="H12" s="56">
        <v>37</v>
      </c>
      <c r="I12" s="58">
        <v>158.97981290477517</v>
      </c>
      <c r="J12" s="58">
        <v>143.38364723225627</v>
      </c>
      <c r="K12" s="58">
        <v>149.24935898327155</v>
      </c>
      <c r="L12" s="9"/>
    </row>
    <row r="13" spans="1:14" ht="17" thickBot="1" x14ac:dyDescent="0.25">
      <c r="A13" s="9"/>
      <c r="B13" s="14" t="s">
        <v>58</v>
      </c>
      <c r="C13" s="12">
        <v>89</v>
      </c>
      <c r="D13" s="13">
        <v>269.61880810691599</v>
      </c>
      <c r="E13" s="13">
        <v>220.45156289166201</v>
      </c>
      <c r="F13" s="13">
        <v>239.39505769520099</v>
      </c>
      <c r="G13" s="13"/>
      <c r="H13" s="12">
        <v>196</v>
      </c>
      <c r="I13" s="11">
        <v>269.61880810691599</v>
      </c>
      <c r="J13" s="11">
        <v>220.45156289166201</v>
      </c>
      <c r="K13" s="11">
        <v>239.39505769520099</v>
      </c>
      <c r="L13" s="9"/>
    </row>
    <row r="14" spans="1:14" ht="17" thickTop="1" x14ac:dyDescent="0.2">
      <c r="A14" s="9"/>
      <c r="B14" s="9"/>
      <c r="C14" s="9"/>
      <c r="D14" s="10"/>
      <c r="E14" s="10"/>
      <c r="F14" s="10"/>
      <c r="G14" s="10"/>
      <c r="H14" s="9"/>
      <c r="I14" s="9"/>
      <c r="J14" s="9"/>
      <c r="K14" s="9"/>
      <c r="L14" s="9"/>
    </row>
    <row r="15" spans="1:14" x14ac:dyDescent="0.2">
      <c r="A15" s="9"/>
      <c r="B15" s="9"/>
      <c r="C15" s="9"/>
      <c r="D15" s="10"/>
      <c r="E15" s="10"/>
      <c r="F15" s="10"/>
      <c r="G15" s="10"/>
      <c r="H15" s="9"/>
      <c r="I15" s="9"/>
      <c r="J15" s="9"/>
      <c r="K15" s="9"/>
      <c r="L15" s="9"/>
    </row>
    <row r="16" spans="1:14" x14ac:dyDescent="0.2">
      <c r="A16" s="9"/>
      <c r="B16" s="9"/>
      <c r="C16" s="9"/>
      <c r="D16" s="10"/>
      <c r="E16" s="10"/>
      <c r="F16" s="10"/>
      <c r="G16" s="10"/>
      <c r="H16" s="9"/>
      <c r="I16" s="9"/>
      <c r="J16" s="9"/>
      <c r="K16" s="9"/>
      <c r="L16" s="9"/>
    </row>
    <row r="18" spans="4:9" x14ac:dyDescent="0.2">
      <c r="D18" s="1"/>
      <c r="E18" s="1"/>
      <c r="F18" s="1"/>
      <c r="G18" s="1"/>
    </row>
    <row r="19" spans="4:9" x14ac:dyDescent="0.2">
      <c r="D19" s="4"/>
      <c r="E19" s="4"/>
      <c r="F19" s="4"/>
      <c r="G19" s="4"/>
      <c r="H19" s="4"/>
      <c r="I19" s="5"/>
    </row>
    <row r="20" spans="4:9" x14ac:dyDescent="0.2">
      <c r="D20" s="4"/>
      <c r="E20" s="4"/>
      <c r="F20" s="4"/>
      <c r="G20" s="4"/>
      <c r="H20" s="4"/>
      <c r="I20" s="4"/>
    </row>
    <row r="21" spans="4:9" x14ac:dyDescent="0.2">
      <c r="D21" s="4"/>
      <c r="E21" s="4"/>
      <c r="F21" s="4"/>
      <c r="G21" s="4"/>
      <c r="H21" s="4"/>
      <c r="I21" s="5"/>
    </row>
    <row r="22" spans="4:9" x14ac:dyDescent="0.2">
      <c r="D22" s="4"/>
      <c r="E22" s="4"/>
      <c r="F22" s="4"/>
      <c r="G22" s="4"/>
      <c r="H22" s="4"/>
      <c r="I22" s="5"/>
    </row>
    <row r="23" spans="4:9" x14ac:dyDescent="0.2">
      <c r="D23" s="4"/>
      <c r="E23" s="4"/>
      <c r="F23" s="4"/>
      <c r="G23" s="4"/>
      <c r="H23" s="4"/>
      <c r="I23" s="5"/>
    </row>
    <row r="24" spans="4:9" x14ac:dyDescent="0.2">
      <c r="D24"/>
      <c r="E24"/>
      <c r="F24"/>
      <c r="G24"/>
      <c r="H24" s="4"/>
      <c r="I24" s="5"/>
    </row>
    <row r="25" spans="4:9" x14ac:dyDescent="0.2">
      <c r="D25" s="4"/>
      <c r="E25" s="4"/>
      <c r="F25" s="4"/>
      <c r="G25" s="4"/>
      <c r="H25" s="4"/>
      <c r="I25" s="5"/>
    </row>
    <row r="26" spans="4:9" x14ac:dyDescent="0.2">
      <c r="D26" s="4"/>
      <c r="E26" s="4"/>
      <c r="F26" s="4"/>
      <c r="G26" s="4"/>
      <c r="H26" s="4"/>
      <c r="I26" s="5"/>
    </row>
    <row r="27" spans="4:9" x14ac:dyDescent="0.2">
      <c r="D27"/>
      <c r="E27"/>
      <c r="F27"/>
      <c r="G27"/>
    </row>
  </sheetData>
  <mergeCells count="3">
    <mergeCell ref="C4:F4"/>
    <mergeCell ref="H4:K4"/>
    <mergeCell ref="B2:K2"/>
  </mergeCells>
  <pageMargins left="0.7" right="0.7" top="0.75" bottom="0.75" header="0.3" footer="0.3"/>
  <pageSetup scale="54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DA045-C15D-A744-AA79-27AAEB80DAC1}">
  <dimension ref="A1:N91"/>
  <sheetViews>
    <sheetView workbookViewId="0">
      <selection sqref="A1:XFD1048576"/>
    </sheetView>
  </sheetViews>
  <sheetFormatPr baseColWidth="10" defaultRowHeight="16" x14ac:dyDescent="0.2"/>
  <cols>
    <col min="2" max="2" width="16.83203125" customWidth="1"/>
  </cols>
  <sheetData>
    <row r="1" spans="1:14" s="1" customFormat="1" x14ac:dyDescent="0.2">
      <c r="A1" s="1" t="s">
        <v>63</v>
      </c>
      <c r="B1" s="1" t="s">
        <v>508</v>
      </c>
      <c r="C1" s="1" t="s">
        <v>442</v>
      </c>
      <c r="D1" s="1" t="s">
        <v>443</v>
      </c>
      <c r="E1" s="1" t="s">
        <v>444</v>
      </c>
      <c r="F1" s="1" t="s">
        <v>445</v>
      </c>
      <c r="I1" s="1" t="s">
        <v>54</v>
      </c>
      <c r="J1" s="1" t="s">
        <v>55</v>
      </c>
      <c r="K1" s="1" t="s">
        <v>519</v>
      </c>
      <c r="L1" s="1" t="s">
        <v>520</v>
      </c>
      <c r="M1" s="1" t="s">
        <v>521</v>
      </c>
      <c r="N1" s="1" t="s">
        <v>522</v>
      </c>
    </row>
    <row r="2" spans="1:14" x14ac:dyDescent="0.2">
      <c r="A2" t="s">
        <v>132</v>
      </c>
      <c r="B2" t="s">
        <v>133</v>
      </c>
      <c r="C2">
        <v>7.72326639055676E-3</v>
      </c>
      <c r="D2">
        <v>1.50895791197632E-2</v>
      </c>
      <c r="E2">
        <v>2.3872861153646702E-2</v>
      </c>
      <c r="F2">
        <v>4.0961922526697697E-2</v>
      </c>
      <c r="I2" t="s">
        <v>60</v>
      </c>
      <c r="J2">
        <v>25</v>
      </c>
      <c r="K2">
        <v>95.726770564692202</v>
      </c>
      <c r="L2">
        <v>182.400341194611</v>
      </c>
      <c r="M2">
        <v>279.13296447434601</v>
      </c>
      <c r="N2">
        <v>385.96653330880099</v>
      </c>
    </row>
    <row r="3" spans="1:14" x14ac:dyDescent="0.2">
      <c r="A3" t="s">
        <v>128</v>
      </c>
      <c r="B3" t="s">
        <v>129</v>
      </c>
      <c r="C3">
        <v>1.33743216197376E-2</v>
      </c>
      <c r="D3">
        <v>2.61305093012132E-2</v>
      </c>
      <c r="E3">
        <v>4.1340451941758602E-2</v>
      </c>
      <c r="F3">
        <v>7.0933449441116098E-2</v>
      </c>
      <c r="I3" t="s">
        <v>62</v>
      </c>
      <c r="J3">
        <v>1</v>
      </c>
      <c r="K3">
        <v>96.815930938036999</v>
      </c>
      <c r="L3">
        <v>146.360461208369</v>
      </c>
      <c r="M3">
        <v>202.00290924761299</v>
      </c>
      <c r="N3">
        <v>262.23522610321299</v>
      </c>
    </row>
    <row r="4" spans="1:14" x14ac:dyDescent="0.2">
      <c r="A4" t="s">
        <v>126</v>
      </c>
      <c r="B4" t="s">
        <v>127</v>
      </c>
      <c r="C4">
        <v>1.5173201979998399E-4</v>
      </c>
      <c r="D4">
        <v>2.9645129430894601E-4</v>
      </c>
      <c r="E4">
        <v>4.6900848139542898E-4</v>
      </c>
      <c r="F4">
        <v>8.0474179260029896E-4</v>
      </c>
      <c r="I4" t="s">
        <v>61</v>
      </c>
      <c r="J4">
        <v>39</v>
      </c>
      <c r="K4">
        <v>48.129867227663297</v>
      </c>
      <c r="L4">
        <v>101.769001210989</v>
      </c>
      <c r="M4">
        <v>171.56076341119601</v>
      </c>
      <c r="N4">
        <v>256.851598861757</v>
      </c>
    </row>
    <row r="5" spans="1:14" x14ac:dyDescent="0.2">
      <c r="A5" t="s">
        <v>65</v>
      </c>
      <c r="B5" t="s">
        <v>41</v>
      </c>
      <c r="C5">
        <v>0.12351615880281699</v>
      </c>
      <c r="D5">
        <v>0.17904234631161201</v>
      </c>
      <c r="E5">
        <v>0.23456853382040799</v>
      </c>
      <c r="F5">
        <v>0.290094721329203</v>
      </c>
      <c r="I5" t="s">
        <v>57</v>
      </c>
      <c r="J5">
        <v>19</v>
      </c>
      <c r="K5">
        <v>28.342539853770798</v>
      </c>
      <c r="L5">
        <v>42.892163776306198</v>
      </c>
      <c r="M5">
        <v>58.514082924600302</v>
      </c>
      <c r="N5">
        <v>76.413881729624705</v>
      </c>
    </row>
    <row r="6" spans="1:14" x14ac:dyDescent="0.2">
      <c r="A6" t="s">
        <v>130</v>
      </c>
      <c r="B6" t="s">
        <v>131</v>
      </c>
      <c r="C6">
        <v>8.3070800226500805E-4</v>
      </c>
      <c r="D6">
        <v>1.623022370551E-3</v>
      </c>
      <c r="E6">
        <v>2.5677447590754599E-3</v>
      </c>
      <c r="F6">
        <v>4.4058297500514003E-3</v>
      </c>
      <c r="I6" t="s">
        <v>56</v>
      </c>
      <c r="J6">
        <v>5</v>
      </c>
      <c r="K6">
        <v>0.60369952275229299</v>
      </c>
      <c r="L6">
        <v>1.1987450553712</v>
      </c>
      <c r="M6">
        <v>1.8263235097217601</v>
      </c>
      <c r="N6">
        <v>2.5678843435912002</v>
      </c>
    </row>
    <row r="7" spans="1:14" x14ac:dyDescent="0.2">
      <c r="A7" t="s">
        <v>66</v>
      </c>
      <c r="B7" t="s">
        <v>27</v>
      </c>
      <c r="C7">
        <v>2.5794688313970502</v>
      </c>
      <c r="D7">
        <v>4.0802413755465796</v>
      </c>
      <c r="E7">
        <v>6.0355245193818297</v>
      </c>
      <c r="F7">
        <v>8.1836306503046696</v>
      </c>
      <c r="I7" t="s">
        <v>315</v>
      </c>
      <c r="J7">
        <v>40</v>
      </c>
      <c r="K7">
        <v>66.373775333587801</v>
      </c>
      <c r="L7">
        <v>112.84424861719501</v>
      </c>
      <c r="M7">
        <v>169.36013855653499</v>
      </c>
      <c r="N7">
        <v>242.884365905316</v>
      </c>
    </row>
    <row r="8" spans="1:14" x14ac:dyDescent="0.2">
      <c r="A8" t="s">
        <v>67</v>
      </c>
      <c r="B8" t="s">
        <v>0</v>
      </c>
      <c r="C8">
        <v>3.0422458303800699</v>
      </c>
      <c r="D8">
        <v>5.1312962887778504</v>
      </c>
      <c r="E8">
        <v>7.22034674717563</v>
      </c>
      <c r="F8">
        <v>9.3093972055734096</v>
      </c>
      <c r="I8" t="s">
        <v>58</v>
      </c>
      <c r="J8">
        <v>89</v>
      </c>
      <c r="K8">
        <v>269.61880810691599</v>
      </c>
      <c r="L8">
        <v>474.62071244564697</v>
      </c>
      <c r="M8">
        <v>713.03704356747699</v>
      </c>
      <c r="N8">
        <v>984.03512434698803</v>
      </c>
    </row>
    <row r="9" spans="1:14" x14ac:dyDescent="0.2">
      <c r="A9" t="s">
        <v>68</v>
      </c>
      <c r="B9" t="s">
        <v>1</v>
      </c>
      <c r="C9">
        <v>4.6806180950612397</v>
      </c>
      <c r="D9">
        <v>7.4643728947599497</v>
      </c>
      <c r="E9">
        <v>10.5743426260671</v>
      </c>
      <c r="F9">
        <v>13.9865534420742</v>
      </c>
    </row>
    <row r="10" spans="1:14" x14ac:dyDescent="0.2">
      <c r="A10" t="s">
        <v>136</v>
      </c>
      <c r="B10" t="s">
        <v>137</v>
      </c>
      <c r="C10">
        <v>6.3294179792877797E-2</v>
      </c>
      <c r="D10">
        <v>0.123663031353279</v>
      </c>
      <c r="E10">
        <v>0.19564431545140501</v>
      </c>
      <c r="F10">
        <v>0.33569362468667002</v>
      </c>
    </row>
    <row r="11" spans="1:14" x14ac:dyDescent="0.2">
      <c r="A11" t="s">
        <v>134</v>
      </c>
      <c r="B11" t="s">
        <v>135</v>
      </c>
      <c r="C11">
        <v>9.6736177611004601E-2</v>
      </c>
      <c r="D11">
        <v>0.189001405880484</v>
      </c>
      <c r="E11">
        <v>0.29901459044138201</v>
      </c>
      <c r="F11">
        <v>0.51306009820867804</v>
      </c>
    </row>
    <row r="12" spans="1:14" x14ac:dyDescent="0.2">
      <c r="A12" t="s">
        <v>140</v>
      </c>
      <c r="B12" t="s">
        <v>141</v>
      </c>
      <c r="C12">
        <v>3.29805409359083E-4</v>
      </c>
      <c r="D12">
        <v>6.4436788361135701E-4</v>
      </c>
      <c r="E12">
        <v>1.0194389714406099E-3</v>
      </c>
      <c r="F12">
        <v>1.7491904259019999E-3</v>
      </c>
    </row>
    <row r="13" spans="1:14" x14ac:dyDescent="0.2">
      <c r="A13" t="s">
        <v>69</v>
      </c>
      <c r="B13" t="s">
        <v>42</v>
      </c>
      <c r="C13">
        <v>2.3110816560665102</v>
      </c>
      <c r="D13">
        <v>4.8604125990944702</v>
      </c>
      <c r="E13">
        <v>7.6823246775468199</v>
      </c>
      <c r="F13">
        <v>10.557289080986999</v>
      </c>
    </row>
    <row r="14" spans="1:14" x14ac:dyDescent="0.2">
      <c r="A14" t="s">
        <v>70</v>
      </c>
      <c r="B14" t="s">
        <v>43</v>
      </c>
      <c r="C14">
        <v>2.4144813163673402</v>
      </c>
      <c r="D14">
        <v>3.6111971810652501</v>
      </c>
      <c r="E14">
        <v>5.16738782697586</v>
      </c>
      <c r="F14">
        <v>6.7437071593622004</v>
      </c>
    </row>
    <row r="15" spans="1:14" x14ac:dyDescent="0.2">
      <c r="A15" t="s">
        <v>138</v>
      </c>
      <c r="B15" t="s">
        <v>139</v>
      </c>
      <c r="C15">
        <v>1.3541467032588799E-2</v>
      </c>
      <c r="D15">
        <v>2.64570750059527E-2</v>
      </c>
      <c r="E15">
        <v>4.1857103709506099E-2</v>
      </c>
      <c r="F15">
        <v>7.1819939315435996E-2</v>
      </c>
    </row>
    <row r="16" spans="1:14" x14ac:dyDescent="0.2">
      <c r="A16" t="s">
        <v>71</v>
      </c>
      <c r="B16" t="s">
        <v>44</v>
      </c>
      <c r="C16">
        <v>6.0173778559077897</v>
      </c>
      <c r="D16">
        <v>11.5477400709474</v>
      </c>
      <c r="E16">
        <v>17.100355982452399</v>
      </c>
      <c r="F16">
        <v>22.784742437760201</v>
      </c>
    </row>
    <row r="17" spans="1:6" x14ac:dyDescent="0.2">
      <c r="A17" t="s">
        <v>105</v>
      </c>
      <c r="B17" t="s">
        <v>37</v>
      </c>
      <c r="C17">
        <v>2.4594479928202801</v>
      </c>
      <c r="D17">
        <v>4.3157778894661103</v>
      </c>
      <c r="E17">
        <v>6.6475395308294702</v>
      </c>
      <c r="F17">
        <v>10.6428414613684</v>
      </c>
    </row>
    <row r="18" spans="1:6" x14ac:dyDescent="0.2">
      <c r="A18" t="s">
        <v>73</v>
      </c>
      <c r="B18" t="s">
        <v>45</v>
      </c>
      <c r="C18">
        <v>1.35200515779129E-2</v>
      </c>
      <c r="D18">
        <v>4.7753231005124699E-2</v>
      </c>
      <c r="E18">
        <v>0.17805629771051101</v>
      </c>
      <c r="F18">
        <v>0.33976321713358199</v>
      </c>
    </row>
    <row r="19" spans="1:6" x14ac:dyDescent="0.2">
      <c r="A19" t="s">
        <v>74</v>
      </c>
      <c r="B19" t="s">
        <v>75</v>
      </c>
      <c r="C19">
        <v>7.8168916894661304</v>
      </c>
      <c r="D19">
        <v>12.410959574701799</v>
      </c>
      <c r="E19">
        <v>17.300600944612999</v>
      </c>
      <c r="F19">
        <v>22.574365862357698</v>
      </c>
    </row>
    <row r="20" spans="1:6" x14ac:dyDescent="0.2">
      <c r="A20" t="s">
        <v>120</v>
      </c>
      <c r="B20" t="s">
        <v>121</v>
      </c>
      <c r="C20">
        <v>0.206071929367588</v>
      </c>
      <c r="D20">
        <v>0.40261963336607298</v>
      </c>
      <c r="E20">
        <v>0.63697486383114199</v>
      </c>
      <c r="F20">
        <v>1.09294461421183</v>
      </c>
    </row>
    <row r="21" spans="1:6" x14ac:dyDescent="0.2">
      <c r="A21" t="s">
        <v>122</v>
      </c>
      <c r="B21" t="s">
        <v>123</v>
      </c>
      <c r="C21">
        <v>2.48224140877388E-2</v>
      </c>
      <c r="D21">
        <v>4.8497586691873602E-2</v>
      </c>
      <c r="E21">
        <v>7.6726868535761397E-2</v>
      </c>
      <c r="F21">
        <v>0.13165074870792701</v>
      </c>
    </row>
    <row r="22" spans="1:6" x14ac:dyDescent="0.2">
      <c r="A22" t="s">
        <v>144</v>
      </c>
      <c r="B22" t="s">
        <v>145</v>
      </c>
      <c r="C22">
        <v>8.2128767531292907E-3</v>
      </c>
      <c r="D22">
        <v>1.6046171049950601E-2</v>
      </c>
      <c r="E22">
        <v>2.5386262299484701E-2</v>
      </c>
      <c r="F22">
        <v>4.3558671198281301E-2</v>
      </c>
    </row>
    <row r="23" spans="1:6" x14ac:dyDescent="0.2">
      <c r="A23" t="s">
        <v>72</v>
      </c>
      <c r="B23" t="s">
        <v>50</v>
      </c>
      <c r="C23">
        <v>6.4158642012811598</v>
      </c>
      <c r="D23">
        <v>13.204040097230999</v>
      </c>
      <c r="E23">
        <v>20.358811684926</v>
      </c>
      <c r="F23">
        <v>27.531552202542201</v>
      </c>
    </row>
    <row r="24" spans="1:6" x14ac:dyDescent="0.2">
      <c r="A24" t="s">
        <v>146</v>
      </c>
      <c r="B24" t="s">
        <v>4</v>
      </c>
      <c r="C24">
        <v>0.34872616098196102</v>
      </c>
      <c r="D24">
        <v>0.75116930156860895</v>
      </c>
      <c r="E24">
        <v>1.2586173845114199</v>
      </c>
      <c r="F24">
        <v>2.14109364807645</v>
      </c>
    </row>
    <row r="25" spans="1:6" x14ac:dyDescent="0.2">
      <c r="A25" t="s">
        <v>107</v>
      </c>
      <c r="B25" t="s">
        <v>26</v>
      </c>
      <c r="C25">
        <v>9.7122233547931799E-2</v>
      </c>
      <c r="D25">
        <v>0.19252988257769801</v>
      </c>
      <c r="E25">
        <v>1.41972145058888</v>
      </c>
      <c r="F25">
        <v>2.7513605152916898</v>
      </c>
    </row>
    <row r="26" spans="1:6" x14ac:dyDescent="0.2">
      <c r="A26" t="s">
        <v>79</v>
      </c>
      <c r="B26" t="s">
        <v>9</v>
      </c>
      <c r="C26">
        <v>19.983913096947902</v>
      </c>
      <c r="D26">
        <v>40.613015628175297</v>
      </c>
      <c r="E26">
        <v>63.928494296941899</v>
      </c>
      <c r="F26">
        <v>89.235094988151204</v>
      </c>
    </row>
    <row r="27" spans="1:6" x14ac:dyDescent="0.2">
      <c r="A27" t="s">
        <v>76</v>
      </c>
      <c r="B27" t="s">
        <v>5</v>
      </c>
      <c r="C27">
        <v>4.0983897911283602</v>
      </c>
      <c r="D27">
        <v>7.9806036212451099</v>
      </c>
      <c r="E27">
        <v>12.1409208650207</v>
      </c>
      <c r="F27">
        <v>16.437575662656201</v>
      </c>
    </row>
    <row r="28" spans="1:6" x14ac:dyDescent="0.2">
      <c r="A28" t="s">
        <v>213</v>
      </c>
      <c r="B28" t="s">
        <v>345</v>
      </c>
      <c r="C28">
        <v>0</v>
      </c>
      <c r="D28">
        <v>0</v>
      </c>
      <c r="E28">
        <v>0</v>
      </c>
      <c r="F28">
        <v>0</v>
      </c>
    </row>
    <row r="29" spans="1:6" x14ac:dyDescent="0.2">
      <c r="A29" t="s">
        <v>103</v>
      </c>
      <c r="B29" t="s">
        <v>24</v>
      </c>
      <c r="C29">
        <v>4.2337540752485001</v>
      </c>
      <c r="D29">
        <v>8.9122730321036503</v>
      </c>
      <c r="E29">
        <v>14.374001818339099</v>
      </c>
      <c r="F29">
        <v>20.613402140370098</v>
      </c>
    </row>
    <row r="30" spans="1:6" x14ac:dyDescent="0.2">
      <c r="A30" t="s">
        <v>108</v>
      </c>
      <c r="B30" t="s">
        <v>6</v>
      </c>
      <c r="C30">
        <v>0.12629406800313001</v>
      </c>
      <c r="D30">
        <v>0.30850023668437399</v>
      </c>
      <c r="E30">
        <v>0.49070664979391798</v>
      </c>
      <c r="F30">
        <v>0.67291449565681904</v>
      </c>
    </row>
    <row r="31" spans="1:6" x14ac:dyDescent="0.2">
      <c r="A31" t="s">
        <v>77</v>
      </c>
      <c r="B31" t="s">
        <v>7</v>
      </c>
      <c r="C31">
        <v>1.77691438771159</v>
      </c>
      <c r="D31">
        <v>3.8512001131058602</v>
      </c>
      <c r="E31">
        <v>5.9254858385001201</v>
      </c>
      <c r="F31">
        <v>7.9997715638943898</v>
      </c>
    </row>
    <row r="32" spans="1:6" x14ac:dyDescent="0.2">
      <c r="A32" t="s">
        <v>78</v>
      </c>
      <c r="B32" t="s">
        <v>8</v>
      </c>
      <c r="C32">
        <v>6.3774705729033396</v>
      </c>
      <c r="D32">
        <v>19.930789765548099</v>
      </c>
      <c r="E32">
        <v>36.240724540453598</v>
      </c>
      <c r="F32">
        <v>55.377303739920301</v>
      </c>
    </row>
    <row r="33" spans="1:6" x14ac:dyDescent="0.2">
      <c r="A33" t="s">
        <v>106</v>
      </c>
      <c r="B33" t="s">
        <v>40</v>
      </c>
      <c r="C33">
        <v>6.09426741684055</v>
      </c>
      <c r="D33">
        <v>18.026766039411399</v>
      </c>
      <c r="E33">
        <v>33.421811193165603</v>
      </c>
      <c r="F33">
        <v>48.816856346919799</v>
      </c>
    </row>
    <row r="34" spans="1:6" x14ac:dyDescent="0.2">
      <c r="A34" t="s">
        <v>150</v>
      </c>
      <c r="B34" t="s">
        <v>28</v>
      </c>
      <c r="C34">
        <v>6.2846807581497702E-2</v>
      </c>
      <c r="D34">
        <v>0.122788963564052</v>
      </c>
      <c r="E34">
        <v>0.194261473769376</v>
      </c>
      <c r="F34">
        <v>0.33332089468663301</v>
      </c>
    </row>
    <row r="35" spans="1:6" x14ac:dyDescent="0.2">
      <c r="A35" t="s">
        <v>151</v>
      </c>
      <c r="B35" t="s">
        <v>152</v>
      </c>
      <c r="C35">
        <v>0.20453855512008001</v>
      </c>
      <c r="D35">
        <v>0.399623754309477</v>
      </c>
      <c r="E35">
        <v>0.63223515544142495</v>
      </c>
      <c r="F35">
        <v>1.0848120503515899</v>
      </c>
    </row>
    <row r="36" spans="1:6" x14ac:dyDescent="0.2">
      <c r="A36" t="s">
        <v>80</v>
      </c>
      <c r="B36" t="s">
        <v>10</v>
      </c>
      <c r="C36">
        <v>0.179223287002205</v>
      </c>
      <c r="D36">
        <v>0.37081566120235498</v>
      </c>
      <c r="E36">
        <v>0.56240803540250495</v>
      </c>
      <c r="F36">
        <v>0.75400040960265502</v>
      </c>
    </row>
    <row r="37" spans="1:6" x14ac:dyDescent="0.2">
      <c r="A37" t="s">
        <v>148</v>
      </c>
      <c r="B37" t="s">
        <v>149</v>
      </c>
      <c r="C37">
        <v>2.6128433278551499E-4</v>
      </c>
      <c r="D37">
        <v>5.1049263523297297E-4</v>
      </c>
      <c r="E37">
        <v>8.0763815240641502E-4</v>
      </c>
      <c r="F37">
        <v>1.3857748853628E-3</v>
      </c>
    </row>
    <row r="38" spans="1:6" x14ac:dyDescent="0.2">
      <c r="A38" t="s">
        <v>81</v>
      </c>
      <c r="B38" t="s">
        <v>82</v>
      </c>
      <c r="C38">
        <v>4.1445174403138001</v>
      </c>
      <c r="D38">
        <v>5.8886490601619998</v>
      </c>
      <c r="E38">
        <v>13.24946556593</v>
      </c>
      <c r="F38">
        <v>21.323334838408901</v>
      </c>
    </row>
    <row r="39" spans="1:6" x14ac:dyDescent="0.2">
      <c r="A39" t="s">
        <v>109</v>
      </c>
      <c r="B39" t="s">
        <v>11</v>
      </c>
      <c r="C39">
        <v>0.76783869567073804</v>
      </c>
      <c r="D39">
        <v>1.62623750556449</v>
      </c>
      <c r="E39">
        <v>2.5035103011646198</v>
      </c>
      <c r="F39">
        <v>3.4914158112564602</v>
      </c>
    </row>
    <row r="40" spans="1:6" x14ac:dyDescent="0.2">
      <c r="A40" t="s">
        <v>84</v>
      </c>
      <c r="B40" t="s">
        <v>47</v>
      </c>
      <c r="C40">
        <v>0.112736571757678</v>
      </c>
      <c r="D40">
        <v>0.156381555459328</v>
      </c>
      <c r="E40">
        <v>0.20005093349572001</v>
      </c>
      <c r="F40">
        <v>0.24443601803328699</v>
      </c>
    </row>
    <row r="41" spans="1:6" x14ac:dyDescent="0.2">
      <c r="A41" t="s">
        <v>86</v>
      </c>
      <c r="B41" t="s">
        <v>38</v>
      </c>
      <c r="C41">
        <v>0.212320653690214</v>
      </c>
      <c r="D41">
        <v>0.30168733734724601</v>
      </c>
      <c r="E41">
        <v>0.39319900296876398</v>
      </c>
      <c r="F41">
        <v>0.48723389061982503</v>
      </c>
    </row>
    <row r="42" spans="1:6" x14ac:dyDescent="0.2">
      <c r="A42" t="s">
        <v>83</v>
      </c>
      <c r="B42" t="s">
        <v>46</v>
      </c>
      <c r="C42">
        <v>0.59012030170930596</v>
      </c>
      <c r="D42">
        <v>1.1722142172580099</v>
      </c>
      <c r="E42">
        <v>1.7843497071697301</v>
      </c>
      <c r="F42">
        <v>2.4958641681618099</v>
      </c>
    </row>
    <row r="43" spans="1:6" x14ac:dyDescent="0.2">
      <c r="A43" t="s">
        <v>85</v>
      </c>
      <c r="B43" t="s">
        <v>12</v>
      </c>
      <c r="C43">
        <v>18.3131413955551</v>
      </c>
      <c r="D43">
        <v>26.875967768916599</v>
      </c>
      <c r="E43">
        <v>35.438794142278098</v>
      </c>
      <c r="F43">
        <v>44.001620515639601</v>
      </c>
    </row>
    <row r="44" spans="1:6" x14ac:dyDescent="0.2">
      <c r="A44" t="s">
        <v>110</v>
      </c>
      <c r="B44" t="s">
        <v>111</v>
      </c>
      <c r="C44">
        <v>2.8185961579110302E-3</v>
      </c>
      <c r="D44">
        <v>5.5069225351934304E-3</v>
      </c>
      <c r="E44">
        <v>8.7123700418109407E-3</v>
      </c>
      <c r="F44">
        <v>1.4949001059391899E-2</v>
      </c>
    </row>
    <row r="45" spans="1:6" x14ac:dyDescent="0.2">
      <c r="A45" t="s">
        <v>112</v>
      </c>
      <c r="B45" t="s">
        <v>113</v>
      </c>
      <c r="C45">
        <v>0.11784215399251199</v>
      </c>
      <c r="D45">
        <v>0.23023788335043399</v>
      </c>
      <c r="E45">
        <v>0.36425383225802499</v>
      </c>
      <c r="F45">
        <v>0.62499995961844501</v>
      </c>
    </row>
    <row r="46" spans="1:6" x14ac:dyDescent="0.2">
      <c r="A46" t="s">
        <v>87</v>
      </c>
      <c r="B46" t="s">
        <v>13</v>
      </c>
      <c r="C46">
        <v>5.8613079530719396</v>
      </c>
      <c r="D46">
        <v>11.852838106239</v>
      </c>
      <c r="E46">
        <v>18.193552849120501</v>
      </c>
      <c r="F46">
        <v>24.697587146818702</v>
      </c>
    </row>
    <row r="47" spans="1:6" x14ac:dyDescent="0.2">
      <c r="A47" t="s">
        <v>147</v>
      </c>
      <c r="B47" t="s">
        <v>30</v>
      </c>
      <c r="C47">
        <v>0.21282884026962601</v>
      </c>
      <c r="D47">
        <v>0.41582116449364898</v>
      </c>
      <c r="E47">
        <v>0.657860689547208</v>
      </c>
      <c r="F47">
        <v>1.1287812728084401</v>
      </c>
    </row>
    <row r="48" spans="1:6" x14ac:dyDescent="0.2">
      <c r="A48" t="s">
        <v>88</v>
      </c>
      <c r="B48" t="s">
        <v>29</v>
      </c>
      <c r="C48">
        <v>4.4886388079300898</v>
      </c>
      <c r="D48">
        <v>13.05368998</v>
      </c>
      <c r="E48">
        <v>22.687505210474701</v>
      </c>
      <c r="F48">
        <v>32.918536667817399</v>
      </c>
    </row>
    <row r="49" spans="1:6" x14ac:dyDescent="0.2">
      <c r="A49" t="s">
        <v>169</v>
      </c>
      <c r="B49" t="s">
        <v>170</v>
      </c>
      <c r="C49">
        <v>5.0690082462527897E-7</v>
      </c>
      <c r="D49">
        <v>9.9037372431031396E-7</v>
      </c>
      <c r="E49">
        <v>1.56684651195567E-6</v>
      </c>
      <c r="F49">
        <v>2.6884521725687901E-6</v>
      </c>
    </row>
    <row r="50" spans="1:6" x14ac:dyDescent="0.2">
      <c r="A50" t="s">
        <v>89</v>
      </c>
      <c r="B50" t="s">
        <v>31</v>
      </c>
      <c r="C50">
        <v>0</v>
      </c>
      <c r="D50">
        <v>0.40727326858052598</v>
      </c>
      <c r="E50">
        <v>2.9391436465446499</v>
      </c>
      <c r="F50">
        <v>5.4710140245087704</v>
      </c>
    </row>
    <row r="51" spans="1:6" x14ac:dyDescent="0.2">
      <c r="A51" t="s">
        <v>153</v>
      </c>
      <c r="B51" t="s">
        <v>154</v>
      </c>
      <c r="C51">
        <v>1.35792210429875E-2</v>
      </c>
      <c r="D51">
        <v>2.6530838113191402E-2</v>
      </c>
      <c r="E51">
        <v>4.1973802552024798E-2</v>
      </c>
      <c r="F51">
        <v>7.2020175429383201E-2</v>
      </c>
    </row>
    <row r="52" spans="1:6" x14ac:dyDescent="0.2">
      <c r="A52" t="s">
        <v>171</v>
      </c>
      <c r="B52" t="s">
        <v>172</v>
      </c>
      <c r="C52">
        <v>6.8006020605555401E-6</v>
      </c>
      <c r="D52">
        <v>1.32868941281436E-5</v>
      </c>
      <c r="E52">
        <v>2.1020876471560201E-5</v>
      </c>
      <c r="F52">
        <v>3.6068383589614202E-5</v>
      </c>
    </row>
    <row r="53" spans="1:6" x14ac:dyDescent="0.2">
      <c r="A53" t="s">
        <v>155</v>
      </c>
      <c r="B53" t="s">
        <v>32</v>
      </c>
      <c r="C53">
        <v>6.0664872843617802E-2</v>
      </c>
      <c r="D53">
        <v>0.11852593867323</v>
      </c>
      <c r="E53">
        <v>0.187517044351868</v>
      </c>
      <c r="F53">
        <v>0.32174855765050198</v>
      </c>
    </row>
    <row r="54" spans="1:6" x14ac:dyDescent="0.2">
      <c r="A54" t="s">
        <v>90</v>
      </c>
      <c r="B54" t="s">
        <v>15</v>
      </c>
      <c r="C54">
        <v>1.9573749993831002E-2</v>
      </c>
      <c r="D54">
        <v>3.5663091887409799E-2</v>
      </c>
      <c r="E54">
        <v>5.2509299178927299E-2</v>
      </c>
      <c r="F54">
        <v>6.9355506470444694E-2</v>
      </c>
    </row>
    <row r="55" spans="1:6" x14ac:dyDescent="0.2">
      <c r="A55" t="s">
        <v>91</v>
      </c>
      <c r="B55" t="s">
        <v>16</v>
      </c>
      <c r="C55">
        <v>8.5125181289291998</v>
      </c>
      <c r="D55">
        <v>12.355626683371799</v>
      </c>
      <c r="E55">
        <v>16.585187782355</v>
      </c>
      <c r="F55">
        <v>21.143936758912702</v>
      </c>
    </row>
    <row r="56" spans="1:6" x14ac:dyDescent="0.2">
      <c r="A56" t="s">
        <v>114</v>
      </c>
      <c r="B56" t="s">
        <v>14</v>
      </c>
      <c r="C56">
        <v>0.19349867339278601</v>
      </c>
      <c r="D56">
        <v>0.39919359198578203</v>
      </c>
      <c r="E56">
        <v>0.60490707482475903</v>
      </c>
      <c r="F56">
        <v>0.81072937479209395</v>
      </c>
    </row>
    <row r="57" spans="1:6" x14ac:dyDescent="0.2">
      <c r="A57" t="s">
        <v>156</v>
      </c>
      <c r="B57" t="s">
        <v>157</v>
      </c>
      <c r="C57">
        <v>0.16716685465898901</v>
      </c>
      <c r="D57">
        <v>0.32660759735841899</v>
      </c>
      <c r="E57">
        <v>0.51671804505479402</v>
      </c>
      <c r="F57">
        <v>0.88660359533184596</v>
      </c>
    </row>
    <row r="58" spans="1:6" x14ac:dyDescent="0.2">
      <c r="A58" t="s">
        <v>161</v>
      </c>
      <c r="B58" t="s">
        <v>162</v>
      </c>
      <c r="C58">
        <v>1.3783690107005899E-4</v>
      </c>
      <c r="D58">
        <v>2.6930326097034801E-4</v>
      </c>
      <c r="E58">
        <v>4.26058229082687E-4</v>
      </c>
      <c r="F58">
        <v>7.3104618919467496E-4</v>
      </c>
    </row>
    <row r="59" spans="1:6" x14ac:dyDescent="0.2">
      <c r="A59" t="s">
        <v>93</v>
      </c>
      <c r="B59" t="s">
        <v>48</v>
      </c>
      <c r="C59">
        <v>0.53995344704529802</v>
      </c>
      <c r="D59">
        <v>1.2824848826827999</v>
      </c>
      <c r="E59">
        <v>2.09020200922801</v>
      </c>
      <c r="F59">
        <v>2.9954621574006901</v>
      </c>
    </row>
    <row r="60" spans="1:6" x14ac:dyDescent="0.2">
      <c r="A60" t="s">
        <v>159</v>
      </c>
      <c r="B60" t="s">
        <v>160</v>
      </c>
      <c r="C60">
        <v>6.7126772691144199E-2</v>
      </c>
      <c r="D60">
        <v>0.131151082502589</v>
      </c>
      <c r="E60">
        <v>0.20749098154991499</v>
      </c>
      <c r="F60">
        <v>0.35602056479676503</v>
      </c>
    </row>
    <row r="61" spans="1:6" x14ac:dyDescent="0.2">
      <c r="A61" t="s">
        <v>158</v>
      </c>
      <c r="B61" t="s">
        <v>17</v>
      </c>
      <c r="C61">
        <v>0.17264005517405301</v>
      </c>
      <c r="D61">
        <v>0.28497398776087601</v>
      </c>
      <c r="E61">
        <v>0.40834771939188902</v>
      </c>
      <c r="F61">
        <v>0.59643289855189296</v>
      </c>
    </row>
    <row r="62" spans="1:6" x14ac:dyDescent="0.2">
      <c r="A62" t="s">
        <v>165</v>
      </c>
      <c r="B62" t="s">
        <v>166</v>
      </c>
      <c r="C62">
        <v>0.19761429290870999</v>
      </c>
      <c r="D62">
        <v>0.38609525520031601</v>
      </c>
      <c r="E62">
        <v>0.61083204152506398</v>
      </c>
      <c r="F62">
        <v>1.04808780986657</v>
      </c>
    </row>
    <row r="63" spans="1:6" x14ac:dyDescent="0.2">
      <c r="A63" t="s">
        <v>92</v>
      </c>
      <c r="B63" t="s">
        <v>33</v>
      </c>
      <c r="C63">
        <v>1.08836232466533</v>
      </c>
      <c r="D63">
        <v>1.81624673227137</v>
      </c>
      <c r="E63">
        <v>2.55685431008949</v>
      </c>
      <c r="F63">
        <v>3.29812155743757</v>
      </c>
    </row>
    <row r="64" spans="1:6" x14ac:dyDescent="0.2">
      <c r="A64" t="s">
        <v>263</v>
      </c>
      <c r="B64" t="s">
        <v>389</v>
      </c>
      <c r="C64">
        <v>0</v>
      </c>
      <c r="D64">
        <v>0</v>
      </c>
      <c r="E64">
        <v>0</v>
      </c>
      <c r="F64">
        <v>0</v>
      </c>
    </row>
    <row r="65" spans="1:6" x14ac:dyDescent="0.2">
      <c r="A65" t="s">
        <v>94</v>
      </c>
      <c r="B65" t="s">
        <v>18</v>
      </c>
      <c r="C65">
        <v>6.7336670423768599</v>
      </c>
      <c r="D65">
        <v>12.852133954991601</v>
      </c>
      <c r="E65">
        <v>19.3018155888034</v>
      </c>
      <c r="F65">
        <v>26.991145772145401</v>
      </c>
    </row>
    <row r="66" spans="1:6" x14ac:dyDescent="0.2">
      <c r="A66" t="s">
        <v>96</v>
      </c>
      <c r="B66" t="s">
        <v>34</v>
      </c>
      <c r="C66">
        <v>1.2232156404054499</v>
      </c>
      <c r="D66">
        <v>2.2393729700109</v>
      </c>
      <c r="E66">
        <v>3.28962063336634</v>
      </c>
      <c r="F66">
        <v>4.3577318611217901</v>
      </c>
    </row>
    <row r="67" spans="1:6" x14ac:dyDescent="0.2">
      <c r="A67" t="s">
        <v>95</v>
      </c>
      <c r="B67" t="s">
        <v>39</v>
      </c>
      <c r="C67">
        <v>0</v>
      </c>
      <c r="D67">
        <v>5.62856570110538E-2</v>
      </c>
      <c r="E67">
        <v>0.14285699573048999</v>
      </c>
      <c r="F67">
        <v>0.229428334449927</v>
      </c>
    </row>
    <row r="68" spans="1:6" x14ac:dyDescent="0.2">
      <c r="A68" t="s">
        <v>177</v>
      </c>
      <c r="B68" t="s">
        <v>178</v>
      </c>
      <c r="C68">
        <v>0.118794276396725</v>
      </c>
      <c r="D68">
        <v>0.232098122998213</v>
      </c>
      <c r="E68">
        <v>0.367196872780989</v>
      </c>
      <c r="F68">
        <v>0.63004973547558596</v>
      </c>
    </row>
    <row r="69" spans="1:6" x14ac:dyDescent="0.2">
      <c r="A69" t="s">
        <v>97</v>
      </c>
      <c r="B69" t="s">
        <v>49</v>
      </c>
      <c r="C69">
        <v>6.2252997047373899</v>
      </c>
      <c r="D69">
        <v>9.2580913008288892</v>
      </c>
      <c r="E69">
        <v>12.409714166053099</v>
      </c>
      <c r="F69">
        <v>16.278874921911701</v>
      </c>
    </row>
    <row r="70" spans="1:6" x14ac:dyDescent="0.2">
      <c r="A70" t="s">
        <v>115</v>
      </c>
      <c r="B70" t="s">
        <v>19</v>
      </c>
      <c r="C70">
        <v>4.8433904685951799</v>
      </c>
      <c r="D70">
        <v>9.6861119573770296</v>
      </c>
      <c r="E70">
        <v>14.546982911128801</v>
      </c>
      <c r="F70">
        <v>19.514239691776801</v>
      </c>
    </row>
    <row r="71" spans="1:6" x14ac:dyDescent="0.2">
      <c r="A71" t="s">
        <v>179</v>
      </c>
      <c r="B71" t="s">
        <v>180</v>
      </c>
      <c r="C71">
        <v>4.23153066771308E-3</v>
      </c>
      <c r="D71">
        <v>8.2674885960469895E-3</v>
      </c>
      <c r="E71">
        <v>1.30797953856969E-2</v>
      </c>
      <c r="F71">
        <v>2.2442788143646201E-2</v>
      </c>
    </row>
    <row r="72" spans="1:6" x14ac:dyDescent="0.2">
      <c r="A72" t="s">
        <v>116</v>
      </c>
      <c r="B72" t="s">
        <v>20</v>
      </c>
      <c r="C72">
        <v>8.9341617775357998E-2</v>
      </c>
      <c r="D72">
        <v>0.174554047722252</v>
      </c>
      <c r="E72">
        <v>0.76352966482346096</v>
      </c>
      <c r="F72">
        <v>2.47431532858631</v>
      </c>
    </row>
    <row r="73" spans="1:6" x14ac:dyDescent="0.2">
      <c r="A73" t="s">
        <v>98</v>
      </c>
      <c r="B73" t="s">
        <v>21</v>
      </c>
      <c r="C73">
        <v>2.024178020625</v>
      </c>
      <c r="D73">
        <v>3.1089769695790501</v>
      </c>
      <c r="E73">
        <v>4.2007276631169503</v>
      </c>
      <c r="F73">
        <v>5.3026606985300502</v>
      </c>
    </row>
    <row r="74" spans="1:6" x14ac:dyDescent="0.2">
      <c r="A74" t="s">
        <v>124</v>
      </c>
      <c r="B74" t="s">
        <v>125</v>
      </c>
      <c r="C74">
        <v>0.35162167149677998</v>
      </c>
      <c r="D74">
        <v>0.68699210463094995</v>
      </c>
      <c r="E74">
        <v>1.08687372903768</v>
      </c>
      <c r="F74">
        <v>1.86489743305627</v>
      </c>
    </row>
    <row r="75" spans="1:6" x14ac:dyDescent="0.2">
      <c r="A75" t="s">
        <v>99</v>
      </c>
      <c r="B75" t="s">
        <v>51</v>
      </c>
      <c r="C75">
        <v>0.259756113524721</v>
      </c>
      <c r="D75">
        <v>0.36021713191938098</v>
      </c>
      <c r="E75">
        <v>0.463841106062447</v>
      </c>
      <c r="F75">
        <v>0.56876318881351995</v>
      </c>
    </row>
    <row r="76" spans="1:6" x14ac:dyDescent="0.2">
      <c r="A76" t="s">
        <v>100</v>
      </c>
      <c r="B76" t="s">
        <v>36</v>
      </c>
      <c r="C76">
        <v>1.03501222547623</v>
      </c>
      <c r="D76">
        <v>2.13097568581445</v>
      </c>
      <c r="E76">
        <v>3.3545682869991502</v>
      </c>
      <c r="F76">
        <v>4.9590878741806597</v>
      </c>
    </row>
    <row r="77" spans="1:6" x14ac:dyDescent="0.2">
      <c r="A77" t="s">
        <v>117</v>
      </c>
      <c r="B77" t="s">
        <v>22</v>
      </c>
      <c r="C77">
        <v>1.8495550200782401E-2</v>
      </c>
      <c r="D77">
        <v>3.6136273696256598E-2</v>
      </c>
      <c r="E77">
        <v>5.7170331770953098E-2</v>
      </c>
      <c r="F77">
        <v>0.51069718535737596</v>
      </c>
    </row>
    <row r="78" spans="1:6" x14ac:dyDescent="0.2">
      <c r="A78" t="s">
        <v>101</v>
      </c>
      <c r="B78" t="s">
        <v>23</v>
      </c>
      <c r="C78">
        <v>1.7625531547643201E-2</v>
      </c>
      <c r="D78">
        <v>4.9745406208832901E-2</v>
      </c>
      <c r="E78">
        <v>0.105165484681433</v>
      </c>
      <c r="F78">
        <v>0.169557414432084</v>
      </c>
    </row>
    <row r="79" spans="1:6" x14ac:dyDescent="0.2">
      <c r="A79" t="s">
        <v>104</v>
      </c>
      <c r="B79" t="s">
        <v>25</v>
      </c>
      <c r="C79">
        <v>3.21488208286743</v>
      </c>
      <c r="D79">
        <v>7.55561542356135</v>
      </c>
      <c r="E79">
        <v>12.2349934089127</v>
      </c>
      <c r="F79">
        <v>16.914371394264101</v>
      </c>
    </row>
    <row r="80" spans="1:6" x14ac:dyDescent="0.2">
      <c r="A80" t="s">
        <v>163</v>
      </c>
      <c r="B80" t="s">
        <v>164</v>
      </c>
      <c r="C80">
        <v>1.9910402775325199E-3</v>
      </c>
      <c r="D80">
        <v>3.8900587237541201E-3</v>
      </c>
      <c r="E80">
        <v>6.1543685913733699E-3</v>
      </c>
      <c r="F80">
        <v>1.0559889232299601E-2</v>
      </c>
    </row>
    <row r="81" spans="1:6" x14ac:dyDescent="0.2">
      <c r="A81" t="s">
        <v>167</v>
      </c>
      <c r="B81" t="s">
        <v>168</v>
      </c>
      <c r="C81">
        <v>9.3602297863641104E-3</v>
      </c>
      <c r="D81">
        <v>1.82878487932518E-2</v>
      </c>
      <c r="E81">
        <v>2.8932766883363999E-2</v>
      </c>
      <c r="F81">
        <v>4.9643892616462598E-2</v>
      </c>
    </row>
    <row r="82" spans="1:6" x14ac:dyDescent="0.2">
      <c r="A82" t="s">
        <v>175</v>
      </c>
      <c r="B82" t="s">
        <v>176</v>
      </c>
      <c r="C82">
        <v>8.2019898162775194E-5</v>
      </c>
      <c r="D82">
        <v>1.6024900348321399E-4</v>
      </c>
      <c r="E82">
        <v>2.53526104326828E-4</v>
      </c>
      <c r="F82">
        <v>4.3500930102568098E-4</v>
      </c>
    </row>
    <row r="83" spans="1:6" x14ac:dyDescent="0.2">
      <c r="A83" t="s">
        <v>292</v>
      </c>
      <c r="B83" t="s">
        <v>410</v>
      </c>
      <c r="C83">
        <v>0</v>
      </c>
      <c r="D83">
        <v>0</v>
      </c>
      <c r="E83">
        <v>0</v>
      </c>
      <c r="F83">
        <v>0</v>
      </c>
    </row>
    <row r="84" spans="1:6" x14ac:dyDescent="0.2">
      <c r="A84" t="s">
        <v>118</v>
      </c>
      <c r="B84" t="s">
        <v>119</v>
      </c>
      <c r="C84">
        <v>9.6273909873997102E-2</v>
      </c>
      <c r="D84">
        <v>0.18809823548089599</v>
      </c>
      <c r="E84">
        <v>0.29758570621761798</v>
      </c>
      <c r="F84">
        <v>0.51060836674269605</v>
      </c>
    </row>
    <row r="85" spans="1:6" x14ac:dyDescent="0.2">
      <c r="A85" t="s">
        <v>301</v>
      </c>
      <c r="B85" t="s">
        <v>417</v>
      </c>
      <c r="C85">
        <v>0</v>
      </c>
      <c r="D85">
        <v>0</v>
      </c>
      <c r="E85">
        <v>0</v>
      </c>
      <c r="F85">
        <v>0</v>
      </c>
    </row>
    <row r="86" spans="1:6" x14ac:dyDescent="0.2">
      <c r="A86" t="s">
        <v>62</v>
      </c>
      <c r="B86" t="s">
        <v>53</v>
      </c>
      <c r="C86">
        <v>96.815930938036999</v>
      </c>
      <c r="D86">
        <v>146.360461208369</v>
      </c>
      <c r="E86">
        <v>202.00290924761299</v>
      </c>
      <c r="F86">
        <v>262.23522610321299</v>
      </c>
    </row>
    <row r="87" spans="1:6" x14ac:dyDescent="0.2">
      <c r="A87" t="s">
        <v>173</v>
      </c>
      <c r="B87" t="s">
        <v>174</v>
      </c>
      <c r="C87">
        <v>5.8451859298827796E-4</v>
      </c>
      <c r="D87">
        <v>1.1420219256781899E-3</v>
      </c>
      <c r="E87">
        <v>1.80676549357353E-3</v>
      </c>
      <c r="F87">
        <v>3.1001138780704599E-3</v>
      </c>
    </row>
    <row r="88" spans="1:6" x14ac:dyDescent="0.2">
      <c r="A88" t="s">
        <v>303</v>
      </c>
      <c r="B88" t="s">
        <v>420</v>
      </c>
      <c r="C88">
        <v>0</v>
      </c>
      <c r="D88">
        <v>0</v>
      </c>
      <c r="E88">
        <v>0</v>
      </c>
      <c r="F88">
        <v>0</v>
      </c>
    </row>
    <row r="89" spans="1:6" x14ac:dyDescent="0.2">
      <c r="A89" t="s">
        <v>142</v>
      </c>
      <c r="B89" t="s">
        <v>143</v>
      </c>
      <c r="C89">
        <v>9.7082094897569906</v>
      </c>
      <c r="D89">
        <v>18.967725286032</v>
      </c>
      <c r="E89">
        <v>30.008383173583201</v>
      </c>
      <c r="F89">
        <v>51.4894741269839</v>
      </c>
    </row>
    <row r="90" spans="1:6" x14ac:dyDescent="0.2">
      <c r="A90" t="s">
        <v>102</v>
      </c>
      <c r="B90" t="s">
        <v>52</v>
      </c>
      <c r="C90">
        <v>9.0765852415657093</v>
      </c>
      <c r="D90">
        <v>12.331996135773799</v>
      </c>
      <c r="E90">
        <v>15.6345651461336</v>
      </c>
      <c r="F90">
        <v>18.9783386468374</v>
      </c>
    </row>
    <row r="91" spans="1:6" x14ac:dyDescent="0.2">
      <c r="A91" t="s">
        <v>58</v>
      </c>
      <c r="C91">
        <v>269.61880810691599</v>
      </c>
      <c r="D91">
        <v>474.62071244564697</v>
      </c>
      <c r="E91">
        <v>713.03704356747699</v>
      </c>
      <c r="F91">
        <v>984.03512434698803</v>
      </c>
    </row>
  </sheetData>
  <autoFilter ref="A1:F90" xr:uid="{0E18273C-C679-D041-BFE5-E8970FB025AA}">
    <sortState xmlns:xlrd2="http://schemas.microsoft.com/office/spreadsheetml/2017/richdata2" ref="A2:F90">
      <sortCondition ref="B1:B90"/>
    </sortState>
  </autoFilter>
  <pageMargins left="0.7" right="0.7" top="0.75" bottom="0.75" header="0.3" footer="0.3"/>
  <pageSetup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F0DE7-6A24-CE4A-A8CA-916F538F0CEC}">
  <dimension ref="A1:P198"/>
  <sheetViews>
    <sheetView workbookViewId="0">
      <selection sqref="A1:XFD1048576"/>
    </sheetView>
  </sheetViews>
  <sheetFormatPr baseColWidth="10" defaultRowHeight="16" x14ac:dyDescent="0.2"/>
  <sheetData>
    <row r="1" spans="1:16" x14ac:dyDescent="0.2">
      <c r="A1" s="1" t="s">
        <v>63</v>
      </c>
      <c r="B1" s="1" t="s">
        <v>508</v>
      </c>
      <c r="C1" s="1" t="s">
        <v>446</v>
      </c>
      <c r="D1" s="1" t="s">
        <v>447</v>
      </c>
      <c r="E1" s="1" t="s">
        <v>448</v>
      </c>
      <c r="F1" s="1" t="s">
        <v>449</v>
      </c>
      <c r="G1" s="1"/>
      <c r="H1" s="1"/>
      <c r="I1" s="1" t="s">
        <v>54</v>
      </c>
      <c r="J1" s="1" t="s">
        <v>55</v>
      </c>
      <c r="K1" s="1" t="s">
        <v>523</v>
      </c>
      <c r="L1" s="1" t="s">
        <v>524</v>
      </c>
      <c r="M1" s="1" t="s">
        <v>525</v>
      </c>
      <c r="N1" s="1" t="s">
        <v>526</v>
      </c>
      <c r="O1" s="1"/>
      <c r="P1" s="1"/>
    </row>
    <row r="2" spans="1:16" x14ac:dyDescent="0.2">
      <c r="A2" t="s">
        <v>183</v>
      </c>
      <c r="B2" t="s">
        <v>317</v>
      </c>
      <c r="C2">
        <v>0</v>
      </c>
      <c r="D2">
        <v>2.5023319764011501E-5</v>
      </c>
      <c r="E2">
        <v>1.13896134146354E-4</v>
      </c>
      <c r="F2">
        <v>2.0834583095930199E-4</v>
      </c>
      <c r="I2" t="s">
        <v>60</v>
      </c>
      <c r="J2">
        <v>27</v>
      </c>
      <c r="K2">
        <v>89.058636762969996</v>
      </c>
      <c r="L2">
        <v>166.20331374392001</v>
      </c>
      <c r="M2">
        <v>250.577366147014</v>
      </c>
      <c r="N2">
        <v>342.817299582668</v>
      </c>
    </row>
    <row r="3" spans="1:16" x14ac:dyDescent="0.2">
      <c r="A3" t="s">
        <v>450</v>
      </c>
      <c r="B3" t="s">
        <v>451</v>
      </c>
      <c r="C3">
        <v>0.69131480890521202</v>
      </c>
      <c r="D3">
        <v>1.4159280882679199</v>
      </c>
      <c r="E3">
        <v>2.1421345239298502</v>
      </c>
      <c r="F3">
        <v>3.04850508266638</v>
      </c>
      <c r="I3" t="s">
        <v>62</v>
      </c>
      <c r="J3">
        <v>1</v>
      </c>
      <c r="K3">
        <v>16.012711541556602</v>
      </c>
      <c r="L3">
        <v>28.8444008249622</v>
      </c>
      <c r="M3">
        <v>42.611752977071802</v>
      </c>
      <c r="N3">
        <v>59.739980043302602</v>
      </c>
    </row>
    <row r="4" spans="1:16" x14ac:dyDescent="0.2">
      <c r="A4" t="s">
        <v>184</v>
      </c>
      <c r="B4" t="s">
        <v>321</v>
      </c>
      <c r="C4">
        <v>0</v>
      </c>
      <c r="D4">
        <v>6.55108690178895E-4</v>
      </c>
      <c r="E4">
        <v>1.66115611423026E-3</v>
      </c>
      <c r="F4">
        <v>4.9200238738382404E-3</v>
      </c>
      <c r="I4" t="s">
        <v>61</v>
      </c>
      <c r="J4">
        <v>53</v>
      </c>
      <c r="K4">
        <v>122.94638596907799</v>
      </c>
      <c r="L4">
        <v>200.673899506937</v>
      </c>
      <c r="M4">
        <v>283.91816067155298</v>
      </c>
      <c r="N4">
        <v>373.26245432792899</v>
      </c>
    </row>
    <row r="5" spans="1:16" x14ac:dyDescent="0.2">
      <c r="A5" t="s">
        <v>128</v>
      </c>
      <c r="B5" t="s">
        <v>129</v>
      </c>
      <c r="C5">
        <v>6.9140061758473604E-3</v>
      </c>
      <c r="D5">
        <v>9.5713574273977205E-3</v>
      </c>
      <c r="E5">
        <v>1.22021397887477E-2</v>
      </c>
      <c r="F5">
        <v>1.48470378817381E-2</v>
      </c>
      <c r="I5" t="s">
        <v>57</v>
      </c>
      <c r="J5">
        <v>51</v>
      </c>
      <c r="K5">
        <v>23.363126218922901</v>
      </c>
      <c r="L5">
        <v>49.136627054819598</v>
      </c>
      <c r="M5">
        <v>91.710085527132307</v>
      </c>
      <c r="N5">
        <v>147.49716460229101</v>
      </c>
    </row>
    <row r="6" spans="1:16" x14ac:dyDescent="0.2">
      <c r="A6" t="s">
        <v>185</v>
      </c>
      <c r="B6" t="s">
        <v>318</v>
      </c>
      <c r="C6">
        <v>1.71067556140151E-4</v>
      </c>
      <c r="D6">
        <v>1.20911971974061E-3</v>
      </c>
      <c r="E6">
        <v>2.4219777038124199E-3</v>
      </c>
      <c r="F6">
        <v>3.9299063046191202E-3</v>
      </c>
      <c r="I6" t="s">
        <v>56</v>
      </c>
      <c r="J6">
        <v>47</v>
      </c>
      <c r="K6">
        <v>1.1490428667047099</v>
      </c>
      <c r="L6">
        <v>2.4091203492668001</v>
      </c>
      <c r="M6">
        <v>4.1805313289818304</v>
      </c>
      <c r="N6">
        <v>6.4430408071650396</v>
      </c>
    </row>
    <row r="7" spans="1:16" x14ac:dyDescent="0.2">
      <c r="A7" t="s">
        <v>452</v>
      </c>
      <c r="B7" t="s">
        <v>453</v>
      </c>
      <c r="C7">
        <v>0.72250914929336996</v>
      </c>
      <c r="D7">
        <v>5.3386754359256203</v>
      </c>
      <c r="E7">
        <v>10.062420110853401</v>
      </c>
      <c r="F7">
        <v>15.1909584474573</v>
      </c>
      <c r="I7" t="s">
        <v>59</v>
      </c>
      <c r="J7">
        <v>17</v>
      </c>
      <c r="K7">
        <v>1.00350542426624</v>
      </c>
      <c r="L7">
        <v>2.0409687140296402</v>
      </c>
      <c r="M7">
        <v>3.1474589626316498</v>
      </c>
      <c r="N7">
        <v>4.4814027215770897</v>
      </c>
    </row>
    <row r="8" spans="1:16" x14ac:dyDescent="0.2">
      <c r="A8" t="s">
        <v>126</v>
      </c>
      <c r="B8" t="s">
        <v>127</v>
      </c>
      <c r="C8">
        <v>0</v>
      </c>
      <c r="D8">
        <v>0</v>
      </c>
      <c r="E8">
        <v>0</v>
      </c>
      <c r="F8">
        <v>0</v>
      </c>
      <c r="I8" t="s">
        <v>315</v>
      </c>
      <c r="J8">
        <v>37</v>
      </c>
      <c r="K8">
        <v>149.49511191937</v>
      </c>
      <c r="L8">
        <v>229.099935978471</v>
      </c>
      <c r="M8">
        <v>309.62072505517398</v>
      </c>
      <c r="N8">
        <v>390.57229052986497</v>
      </c>
    </row>
    <row r="9" spans="1:16" x14ac:dyDescent="0.2">
      <c r="A9" t="s">
        <v>186</v>
      </c>
      <c r="B9" t="s">
        <v>416</v>
      </c>
      <c r="C9">
        <v>2.5792555767201302</v>
      </c>
      <c r="D9">
        <v>3.4477343375053802</v>
      </c>
      <c r="E9">
        <v>4.3202466907829598</v>
      </c>
      <c r="F9">
        <v>5.3340773955519998</v>
      </c>
      <c r="I9" t="s">
        <v>58</v>
      </c>
      <c r="J9">
        <v>196</v>
      </c>
      <c r="K9">
        <v>253.533408783499</v>
      </c>
      <c r="L9">
        <v>449.30833019393498</v>
      </c>
      <c r="M9">
        <v>676.14535561438504</v>
      </c>
      <c r="N9">
        <v>934.24134208493297</v>
      </c>
    </row>
    <row r="10" spans="1:16" x14ac:dyDescent="0.2">
      <c r="A10" t="s">
        <v>65</v>
      </c>
      <c r="B10" t="s">
        <v>41</v>
      </c>
      <c r="C10">
        <v>3.1296819034636297E-2</v>
      </c>
      <c r="D10">
        <v>0.125574687340824</v>
      </c>
      <c r="E10">
        <v>0.406172019902802</v>
      </c>
      <c r="F10">
        <v>0.780314612025657</v>
      </c>
    </row>
    <row r="11" spans="1:16" x14ac:dyDescent="0.2">
      <c r="A11" t="s">
        <v>187</v>
      </c>
      <c r="B11" t="s">
        <v>322</v>
      </c>
      <c r="C11">
        <v>5.9120547239546799E-5</v>
      </c>
      <c r="D11">
        <v>1.3562070617576099E-4</v>
      </c>
      <c r="E11">
        <v>2.1227223907266599E-4</v>
      </c>
      <c r="F11">
        <v>2.9681675476463598E-4</v>
      </c>
    </row>
    <row r="12" spans="1:16" x14ac:dyDescent="0.2">
      <c r="A12" t="s">
        <v>454</v>
      </c>
      <c r="B12" t="s">
        <v>455</v>
      </c>
      <c r="C12">
        <v>0.44962440213870403</v>
      </c>
      <c r="D12">
        <v>4.4265619425904603</v>
      </c>
      <c r="E12">
        <v>12.193058600318601</v>
      </c>
      <c r="F12">
        <v>20.510260623840502</v>
      </c>
    </row>
    <row r="13" spans="1:16" x14ac:dyDescent="0.2">
      <c r="A13" t="s">
        <v>313</v>
      </c>
      <c r="B13" t="s">
        <v>320</v>
      </c>
      <c r="C13">
        <v>1.5753477195324501E-3</v>
      </c>
      <c r="D13">
        <v>2.72070604417322E-3</v>
      </c>
      <c r="E13">
        <v>3.8691681595299302E-3</v>
      </c>
      <c r="F13">
        <v>5.1545092675779397E-3</v>
      </c>
    </row>
    <row r="14" spans="1:16" x14ac:dyDescent="0.2">
      <c r="A14" t="s">
        <v>130</v>
      </c>
      <c r="B14" t="s">
        <v>131</v>
      </c>
      <c r="C14">
        <v>4.3185422953728199E-4</v>
      </c>
      <c r="D14">
        <v>6.0752595596132403E-4</v>
      </c>
      <c r="E14">
        <v>7.8192365593301603E-4</v>
      </c>
      <c r="F14">
        <v>9.5742436493761204E-4</v>
      </c>
    </row>
    <row r="15" spans="1:16" x14ac:dyDescent="0.2">
      <c r="A15" t="s">
        <v>66</v>
      </c>
      <c r="B15" t="s">
        <v>27</v>
      </c>
      <c r="C15">
        <v>0.88329676312571603</v>
      </c>
      <c r="D15">
        <v>2.0983340871406702</v>
      </c>
      <c r="E15">
        <v>4.63539923064305</v>
      </c>
      <c r="F15">
        <v>7.4410570041846302</v>
      </c>
    </row>
    <row r="16" spans="1:16" x14ac:dyDescent="0.2">
      <c r="A16" t="s">
        <v>67</v>
      </c>
      <c r="B16" t="s">
        <v>0</v>
      </c>
      <c r="C16">
        <v>3.14430804898798</v>
      </c>
      <c r="D16">
        <v>5.0746283857111001</v>
      </c>
      <c r="E16">
        <v>7.0361293691935396</v>
      </c>
      <c r="F16">
        <v>9.1441094222979409</v>
      </c>
    </row>
    <row r="17" spans="1:6" x14ac:dyDescent="0.2">
      <c r="A17" t="s">
        <v>188</v>
      </c>
      <c r="B17" t="s">
        <v>323</v>
      </c>
      <c r="C17">
        <v>1.2521657317167199E-3</v>
      </c>
      <c r="D17">
        <v>2.49820272659691E-3</v>
      </c>
      <c r="E17">
        <v>9.5398815273561206E-3</v>
      </c>
      <c r="F17">
        <v>1.70735640497445E-2</v>
      </c>
    </row>
    <row r="18" spans="1:6" x14ac:dyDescent="0.2">
      <c r="A18" t="s">
        <v>68</v>
      </c>
      <c r="B18" t="s">
        <v>1</v>
      </c>
      <c r="C18">
        <v>6.1388813288451596</v>
      </c>
      <c r="D18">
        <v>12.7223359452982</v>
      </c>
      <c r="E18">
        <v>19.378651436803501</v>
      </c>
      <c r="F18">
        <v>26.473254086198999</v>
      </c>
    </row>
    <row r="19" spans="1:6" x14ac:dyDescent="0.2">
      <c r="A19" t="s">
        <v>189</v>
      </c>
      <c r="B19" t="s">
        <v>326</v>
      </c>
      <c r="C19">
        <v>1.4652715834200299E-3</v>
      </c>
      <c r="D19">
        <v>2.0754354090341499E-3</v>
      </c>
      <c r="E19">
        <v>2.6878797929935599E-3</v>
      </c>
      <c r="F19">
        <v>3.3852713095848001E-3</v>
      </c>
    </row>
    <row r="20" spans="1:6" x14ac:dyDescent="0.2">
      <c r="A20" t="s">
        <v>190</v>
      </c>
      <c r="B20" t="s">
        <v>332</v>
      </c>
      <c r="C20">
        <v>2.7416260377387102E-3</v>
      </c>
      <c r="D20">
        <v>3.6559295674519002E-3</v>
      </c>
      <c r="E20">
        <v>4.5745114026733702E-3</v>
      </c>
      <c r="F20">
        <v>5.7063160394679397E-3</v>
      </c>
    </row>
    <row r="21" spans="1:6" x14ac:dyDescent="0.2">
      <c r="A21" t="s">
        <v>191</v>
      </c>
      <c r="B21" t="s">
        <v>324</v>
      </c>
      <c r="C21">
        <v>3.3200117569959801E-3</v>
      </c>
      <c r="D21">
        <v>1.00722632090357E-2</v>
      </c>
      <c r="E21">
        <v>1.8788688262200901E-2</v>
      </c>
      <c r="F21">
        <v>2.99498823539379E-2</v>
      </c>
    </row>
    <row r="22" spans="1:6" x14ac:dyDescent="0.2">
      <c r="A22" t="s">
        <v>192</v>
      </c>
      <c r="B22" t="s">
        <v>2</v>
      </c>
      <c r="C22">
        <v>0.14328766932207301</v>
      </c>
      <c r="D22">
        <v>0.23953845182179001</v>
      </c>
      <c r="E22">
        <v>0.33606329113078698</v>
      </c>
      <c r="F22">
        <v>0.44438630368578202</v>
      </c>
    </row>
    <row r="23" spans="1:6" x14ac:dyDescent="0.2">
      <c r="A23" t="s">
        <v>136</v>
      </c>
      <c r="B23" t="s">
        <v>137</v>
      </c>
      <c r="C23">
        <v>0.122052996454509</v>
      </c>
      <c r="D23">
        <v>0.170249519978796</v>
      </c>
      <c r="E23">
        <v>0.218028185756478</v>
      </c>
      <c r="F23">
        <v>0.25375655102721201</v>
      </c>
    </row>
    <row r="24" spans="1:6" x14ac:dyDescent="0.2">
      <c r="A24" t="s">
        <v>134</v>
      </c>
      <c r="B24" t="s">
        <v>135</v>
      </c>
      <c r="C24">
        <v>0.197150711965353</v>
      </c>
      <c r="D24">
        <v>0.27294616905874902</v>
      </c>
      <c r="E24">
        <v>0.347984894559697</v>
      </c>
      <c r="F24">
        <v>0.42421594939879198</v>
      </c>
    </row>
    <row r="25" spans="1:6" x14ac:dyDescent="0.2">
      <c r="A25" t="s">
        <v>193</v>
      </c>
      <c r="B25" t="s">
        <v>329</v>
      </c>
      <c r="C25">
        <v>1.2039671123626999E-2</v>
      </c>
      <c r="D25">
        <v>2.5060824934262E-2</v>
      </c>
      <c r="E25">
        <v>3.8110142601550497E-2</v>
      </c>
      <c r="F25">
        <v>5.2556503490453099E-2</v>
      </c>
    </row>
    <row r="26" spans="1:6" x14ac:dyDescent="0.2">
      <c r="A26" t="s">
        <v>194</v>
      </c>
      <c r="B26" t="s">
        <v>325</v>
      </c>
      <c r="C26">
        <v>8.4035204530906698E-4</v>
      </c>
      <c r="D26">
        <v>3.0070499920476202E-3</v>
      </c>
      <c r="E26">
        <v>8.7634007403856497E-3</v>
      </c>
      <c r="F26">
        <v>1.7492362270650999E-2</v>
      </c>
    </row>
    <row r="27" spans="1:6" x14ac:dyDescent="0.2">
      <c r="A27" t="s">
        <v>140</v>
      </c>
      <c r="B27" t="s">
        <v>141</v>
      </c>
      <c r="C27">
        <v>0</v>
      </c>
      <c r="D27">
        <v>0</v>
      </c>
      <c r="E27">
        <v>0</v>
      </c>
      <c r="F27">
        <v>0</v>
      </c>
    </row>
    <row r="28" spans="1:6" x14ac:dyDescent="0.2">
      <c r="A28" t="s">
        <v>69</v>
      </c>
      <c r="B28" t="s">
        <v>42</v>
      </c>
      <c r="C28">
        <v>20.1135890441175</v>
      </c>
      <c r="D28">
        <v>28.3413147793691</v>
      </c>
      <c r="E28">
        <v>36.5115627176408</v>
      </c>
      <c r="F28">
        <v>44.734222095072198</v>
      </c>
    </row>
    <row r="29" spans="1:6" x14ac:dyDescent="0.2">
      <c r="A29" t="s">
        <v>195</v>
      </c>
      <c r="B29" t="s">
        <v>328</v>
      </c>
      <c r="C29">
        <v>2.3263357645577601E-3</v>
      </c>
      <c r="D29">
        <v>1.37927277112506E-2</v>
      </c>
      <c r="E29">
        <v>2.52738795846131E-2</v>
      </c>
      <c r="F29">
        <v>7.2903673268768093E-2</v>
      </c>
    </row>
    <row r="30" spans="1:6" x14ac:dyDescent="0.2">
      <c r="A30" t="s">
        <v>70</v>
      </c>
      <c r="B30" t="s">
        <v>43</v>
      </c>
      <c r="C30">
        <v>0.69259624849533896</v>
      </c>
      <c r="D30">
        <v>1.3388731543983501</v>
      </c>
      <c r="E30">
        <v>2.4398403533792101</v>
      </c>
      <c r="F30">
        <v>5.0746717544750002</v>
      </c>
    </row>
    <row r="31" spans="1:6" x14ac:dyDescent="0.2">
      <c r="A31" t="s">
        <v>138</v>
      </c>
      <c r="B31" t="s">
        <v>139</v>
      </c>
      <c r="C31">
        <v>2.5100626115337898</v>
      </c>
      <c r="D31">
        <v>3.51960170832383</v>
      </c>
      <c r="E31">
        <v>4.52127772708383</v>
      </c>
      <c r="F31">
        <v>5.5291017553715296</v>
      </c>
    </row>
    <row r="32" spans="1:6" x14ac:dyDescent="0.2">
      <c r="A32" t="s">
        <v>196</v>
      </c>
      <c r="B32" t="s">
        <v>331</v>
      </c>
      <c r="C32">
        <v>1.8335426311158799E-3</v>
      </c>
      <c r="D32">
        <v>4.1865748821926299E-3</v>
      </c>
      <c r="E32">
        <v>7.0688514884123099E-3</v>
      </c>
      <c r="F32">
        <v>1.02695702824716E-2</v>
      </c>
    </row>
    <row r="33" spans="1:6" x14ac:dyDescent="0.2">
      <c r="A33" t="s">
        <v>197</v>
      </c>
      <c r="B33" t="s">
        <v>327</v>
      </c>
      <c r="C33">
        <v>0</v>
      </c>
      <c r="D33">
        <v>9.9607567934584097E-5</v>
      </c>
      <c r="E33">
        <v>6.1813027481412897E-4</v>
      </c>
      <c r="F33">
        <v>1.1679368173628799E-3</v>
      </c>
    </row>
    <row r="34" spans="1:6" x14ac:dyDescent="0.2">
      <c r="A34" t="s">
        <v>198</v>
      </c>
      <c r="B34" t="s">
        <v>330</v>
      </c>
      <c r="C34">
        <v>6.78824449188648E-3</v>
      </c>
      <c r="D34">
        <v>2.5204867750517501E-2</v>
      </c>
      <c r="E34">
        <v>4.4009175455709898E-2</v>
      </c>
      <c r="F34">
        <v>6.4531746561931003E-2</v>
      </c>
    </row>
    <row r="35" spans="1:6" x14ac:dyDescent="0.2">
      <c r="A35" t="s">
        <v>199</v>
      </c>
      <c r="B35" t="s">
        <v>335</v>
      </c>
      <c r="C35">
        <v>1.46558834800285E-4</v>
      </c>
      <c r="D35">
        <v>2.5841078130243902E-4</v>
      </c>
      <c r="E35">
        <v>3.70556995514975E-4</v>
      </c>
      <c r="F35">
        <v>4.9587294313648499E-4</v>
      </c>
    </row>
    <row r="36" spans="1:6" x14ac:dyDescent="0.2">
      <c r="A36" t="s">
        <v>71</v>
      </c>
      <c r="B36" t="s">
        <v>44</v>
      </c>
      <c r="C36">
        <v>0.20591242524523001</v>
      </c>
      <c r="D36">
        <v>2.8161230451599701</v>
      </c>
      <c r="E36">
        <v>6.2240735381596997</v>
      </c>
      <c r="F36">
        <v>10.3779476170913</v>
      </c>
    </row>
    <row r="37" spans="1:6" x14ac:dyDescent="0.2">
      <c r="A37" t="s">
        <v>105</v>
      </c>
      <c r="B37" t="s">
        <v>37</v>
      </c>
      <c r="C37">
        <v>12.134973453688501</v>
      </c>
      <c r="D37">
        <v>19.490611313248699</v>
      </c>
      <c r="E37">
        <v>27.258270571658699</v>
      </c>
      <c r="F37">
        <v>34.744050671086903</v>
      </c>
    </row>
    <row r="38" spans="1:6" x14ac:dyDescent="0.2">
      <c r="A38" t="s">
        <v>73</v>
      </c>
      <c r="B38" t="s">
        <v>45</v>
      </c>
      <c r="C38">
        <v>0.43445387102357502</v>
      </c>
      <c r="D38">
        <v>1.42566759380901</v>
      </c>
      <c r="E38">
        <v>2.4657411008607499</v>
      </c>
      <c r="F38">
        <v>3.7228371904448698</v>
      </c>
    </row>
    <row r="39" spans="1:6" x14ac:dyDescent="0.2">
      <c r="A39" t="s">
        <v>74</v>
      </c>
      <c r="B39" t="s">
        <v>75</v>
      </c>
      <c r="C39">
        <v>1.8586750005930199</v>
      </c>
      <c r="D39">
        <v>9.1717183133174593</v>
      </c>
      <c r="E39">
        <v>25.446334626880599</v>
      </c>
      <c r="F39">
        <v>45.9028433381661</v>
      </c>
    </row>
    <row r="40" spans="1:6" x14ac:dyDescent="0.2">
      <c r="A40" t="s">
        <v>200</v>
      </c>
      <c r="B40" t="s">
        <v>340</v>
      </c>
      <c r="C40">
        <v>8.6404484352881807E-3</v>
      </c>
      <c r="D40">
        <v>2.0728207169317801E-2</v>
      </c>
      <c r="E40">
        <v>3.2839033708715201E-2</v>
      </c>
      <c r="F40">
        <v>4.6178024490902102E-2</v>
      </c>
    </row>
    <row r="41" spans="1:6" x14ac:dyDescent="0.2">
      <c r="A41" t="s">
        <v>201</v>
      </c>
      <c r="B41" t="s">
        <v>334</v>
      </c>
      <c r="C41">
        <v>0</v>
      </c>
      <c r="D41">
        <v>0</v>
      </c>
      <c r="E41">
        <v>0</v>
      </c>
      <c r="F41">
        <v>0</v>
      </c>
    </row>
    <row r="42" spans="1:6" x14ac:dyDescent="0.2">
      <c r="A42" t="s">
        <v>202</v>
      </c>
      <c r="B42" t="s">
        <v>456</v>
      </c>
      <c r="C42">
        <v>5.2552619215072503E-4</v>
      </c>
      <c r="D42">
        <v>3.9061386157350098E-3</v>
      </c>
      <c r="E42">
        <v>8.9343413813154395E-3</v>
      </c>
      <c r="F42">
        <v>1.43269779869835E-2</v>
      </c>
    </row>
    <row r="43" spans="1:6" x14ac:dyDescent="0.2">
      <c r="A43" t="s">
        <v>203</v>
      </c>
      <c r="B43" t="s">
        <v>338</v>
      </c>
      <c r="C43">
        <v>8.0783441734085908E-3</v>
      </c>
      <c r="D43">
        <v>1.1334728233349099E-2</v>
      </c>
      <c r="E43">
        <v>1.46035796379576E-2</v>
      </c>
      <c r="F43">
        <v>1.83351436979181E-2</v>
      </c>
    </row>
    <row r="44" spans="1:6" x14ac:dyDescent="0.2">
      <c r="A44" t="s">
        <v>204</v>
      </c>
      <c r="B44" t="s">
        <v>457</v>
      </c>
      <c r="C44">
        <v>3.5868534680595201E-3</v>
      </c>
      <c r="D44">
        <v>4.7791598351219697E-3</v>
      </c>
      <c r="E44">
        <v>5.9770594538372298E-3</v>
      </c>
      <c r="F44">
        <v>7.3702138039211896E-3</v>
      </c>
    </row>
    <row r="45" spans="1:6" x14ac:dyDescent="0.2">
      <c r="A45" t="s">
        <v>120</v>
      </c>
      <c r="B45" t="s">
        <v>121</v>
      </c>
      <c r="C45">
        <v>1.1174440497826199E-2</v>
      </c>
      <c r="D45">
        <v>1.9034716309262699E-2</v>
      </c>
      <c r="E45">
        <v>2.6992986205024501E-2</v>
      </c>
      <c r="F45">
        <v>4.5739746476774298E-2</v>
      </c>
    </row>
    <row r="46" spans="1:6" x14ac:dyDescent="0.2">
      <c r="A46" t="s">
        <v>122</v>
      </c>
      <c r="B46" t="s">
        <v>123</v>
      </c>
      <c r="C46">
        <v>0.34814575724897501</v>
      </c>
      <c r="D46">
        <v>0.60521707820674997</v>
      </c>
      <c r="E46">
        <v>0.86446853577264704</v>
      </c>
      <c r="F46">
        <v>1.1562961151167801</v>
      </c>
    </row>
    <row r="47" spans="1:6" x14ac:dyDescent="0.2">
      <c r="A47" t="s">
        <v>144</v>
      </c>
      <c r="B47" t="s">
        <v>145</v>
      </c>
      <c r="C47">
        <v>3.54910468664736E-2</v>
      </c>
      <c r="D47">
        <v>4.9759530202230597E-2</v>
      </c>
      <c r="E47">
        <v>6.3916598761592003E-2</v>
      </c>
      <c r="F47">
        <v>7.8160462369314898E-2</v>
      </c>
    </row>
    <row r="48" spans="1:6" x14ac:dyDescent="0.2">
      <c r="A48" t="s">
        <v>72</v>
      </c>
      <c r="B48" t="s">
        <v>50</v>
      </c>
      <c r="C48">
        <v>13.501564588633</v>
      </c>
      <c r="D48">
        <v>18.804636136198901</v>
      </c>
      <c r="E48">
        <v>24.086993600294001</v>
      </c>
      <c r="F48">
        <v>29.4002214859321</v>
      </c>
    </row>
    <row r="49" spans="1:6" x14ac:dyDescent="0.2">
      <c r="A49" t="s">
        <v>146</v>
      </c>
      <c r="B49" t="s">
        <v>4</v>
      </c>
      <c r="C49">
        <v>0.372150773077774</v>
      </c>
      <c r="D49">
        <v>0.68684598184169499</v>
      </c>
      <c r="E49">
        <v>1.0425656443787299</v>
      </c>
      <c r="F49">
        <v>1.3955234946919699</v>
      </c>
    </row>
    <row r="50" spans="1:6" x14ac:dyDescent="0.2">
      <c r="A50" t="s">
        <v>107</v>
      </c>
      <c r="B50" t="s">
        <v>26</v>
      </c>
      <c r="C50">
        <v>0.191142542257242</v>
      </c>
      <c r="D50">
        <v>0.549453838255062</v>
      </c>
      <c r="E50">
        <v>2.3480720871526</v>
      </c>
      <c r="F50">
        <v>4.2054728842504199</v>
      </c>
    </row>
    <row r="51" spans="1:6" x14ac:dyDescent="0.2">
      <c r="A51" t="s">
        <v>79</v>
      </c>
      <c r="B51" t="s">
        <v>9</v>
      </c>
      <c r="C51">
        <v>8.8753966694539503</v>
      </c>
      <c r="D51">
        <v>21.688463835619999</v>
      </c>
      <c r="E51">
        <v>35.609796757805199</v>
      </c>
      <c r="F51">
        <v>51.186861030431999</v>
      </c>
    </row>
    <row r="52" spans="1:6" x14ac:dyDescent="0.2">
      <c r="A52" t="s">
        <v>76</v>
      </c>
      <c r="B52" t="s">
        <v>5</v>
      </c>
      <c r="C52">
        <v>1.8863652490176701</v>
      </c>
      <c r="D52">
        <v>4.14585368707088</v>
      </c>
      <c r="E52">
        <v>6.4640481472217797</v>
      </c>
      <c r="F52">
        <v>8.95659731296141</v>
      </c>
    </row>
    <row r="53" spans="1:6" x14ac:dyDescent="0.2">
      <c r="A53" t="s">
        <v>210</v>
      </c>
      <c r="B53" t="s">
        <v>343</v>
      </c>
      <c r="C53">
        <v>6.60669738747139E-2</v>
      </c>
      <c r="D53">
        <v>0.13168174798139001</v>
      </c>
      <c r="E53">
        <v>0.20459693634311801</v>
      </c>
      <c r="F53">
        <v>0.30826995402288798</v>
      </c>
    </row>
    <row r="54" spans="1:6" x14ac:dyDescent="0.2">
      <c r="A54" t="s">
        <v>211</v>
      </c>
      <c r="B54" t="s">
        <v>319</v>
      </c>
      <c r="C54">
        <v>1.28878355489771E-2</v>
      </c>
      <c r="D54">
        <v>3.6928066416139903E-2</v>
      </c>
      <c r="E54">
        <v>7.75783603530001E-2</v>
      </c>
      <c r="F54">
        <v>0.14235502656622701</v>
      </c>
    </row>
    <row r="55" spans="1:6" x14ac:dyDescent="0.2">
      <c r="A55" t="s">
        <v>212</v>
      </c>
      <c r="B55" t="s">
        <v>344</v>
      </c>
      <c r="C55">
        <v>4.8412979301935097E-2</v>
      </c>
      <c r="D55">
        <v>8.1322701150529295E-2</v>
      </c>
      <c r="E55">
        <v>0.12668645740234599</v>
      </c>
      <c r="F55">
        <v>0.19893781669792099</v>
      </c>
    </row>
    <row r="56" spans="1:6" x14ac:dyDescent="0.2">
      <c r="A56" t="s">
        <v>213</v>
      </c>
      <c r="B56" t="s">
        <v>345</v>
      </c>
      <c r="C56">
        <v>4.6186226827011803E-2</v>
      </c>
      <c r="D56">
        <v>7.5299426278789494E-2</v>
      </c>
      <c r="E56">
        <v>0.117264973792042</v>
      </c>
      <c r="F56">
        <v>0.245759591716875</v>
      </c>
    </row>
    <row r="57" spans="1:6" x14ac:dyDescent="0.2">
      <c r="A57" t="s">
        <v>103</v>
      </c>
      <c r="B57" t="s">
        <v>24</v>
      </c>
      <c r="C57">
        <v>3.7327080356909601</v>
      </c>
      <c r="D57">
        <v>8.2475592064303296</v>
      </c>
      <c r="E57">
        <v>13.156361245871301</v>
      </c>
      <c r="F57">
        <v>18.461892932086901</v>
      </c>
    </row>
    <row r="58" spans="1:6" x14ac:dyDescent="0.2">
      <c r="A58" t="s">
        <v>108</v>
      </c>
      <c r="B58" t="s">
        <v>6</v>
      </c>
      <c r="C58">
        <v>0.136976419675191</v>
      </c>
      <c r="D58">
        <v>0.32537178209887702</v>
      </c>
      <c r="E58">
        <v>0.51951149846559197</v>
      </c>
      <c r="F58">
        <v>0.71527980521451795</v>
      </c>
    </row>
    <row r="59" spans="1:6" x14ac:dyDescent="0.2">
      <c r="A59" t="s">
        <v>214</v>
      </c>
      <c r="B59" t="s">
        <v>349</v>
      </c>
      <c r="C59">
        <v>0</v>
      </c>
      <c r="D59">
        <v>5.3369646935523898E-4</v>
      </c>
      <c r="E59">
        <v>1.48246165109053E-3</v>
      </c>
      <c r="F59">
        <v>4.6631217957519098E-3</v>
      </c>
    </row>
    <row r="60" spans="1:6" x14ac:dyDescent="0.2">
      <c r="A60" t="s">
        <v>458</v>
      </c>
      <c r="B60" t="s">
        <v>459</v>
      </c>
      <c r="C60">
        <v>11.342475337407601</v>
      </c>
      <c r="D60">
        <v>20.9900669117532</v>
      </c>
      <c r="E60">
        <v>30.661464300851101</v>
      </c>
      <c r="F60">
        <v>41.433596874916901</v>
      </c>
    </row>
    <row r="61" spans="1:6" x14ac:dyDescent="0.2">
      <c r="A61" t="s">
        <v>77</v>
      </c>
      <c r="B61" t="s">
        <v>7</v>
      </c>
      <c r="C61">
        <v>1.35678862455921</v>
      </c>
      <c r="D61">
        <v>2.630953898689</v>
      </c>
      <c r="E61">
        <v>3.9760540129926301</v>
      </c>
      <c r="F61">
        <v>5.3697380544670903</v>
      </c>
    </row>
    <row r="62" spans="1:6" x14ac:dyDescent="0.2">
      <c r="A62" t="s">
        <v>215</v>
      </c>
      <c r="B62" t="s">
        <v>350</v>
      </c>
      <c r="C62">
        <v>0</v>
      </c>
      <c r="D62">
        <v>4.1780958444753097E-3</v>
      </c>
      <c r="E62">
        <v>1.0377665013416901E-2</v>
      </c>
      <c r="F62">
        <v>1.7032027763844802E-2</v>
      </c>
    </row>
    <row r="63" spans="1:6" x14ac:dyDescent="0.2">
      <c r="A63" t="s">
        <v>78</v>
      </c>
      <c r="B63" t="s">
        <v>8</v>
      </c>
      <c r="C63">
        <v>0.30159355245407699</v>
      </c>
      <c r="D63">
        <v>5.5399533597941897</v>
      </c>
      <c r="E63">
        <v>12.4647564985277</v>
      </c>
      <c r="F63">
        <v>20.561318812095902</v>
      </c>
    </row>
    <row r="64" spans="1:6" x14ac:dyDescent="0.2">
      <c r="A64" t="s">
        <v>216</v>
      </c>
      <c r="B64" t="s">
        <v>460</v>
      </c>
      <c r="C64">
        <v>1.4153574267805999E-3</v>
      </c>
      <c r="D64">
        <v>1.9182238109030001E-3</v>
      </c>
      <c r="E64">
        <v>2.4233309863270899E-3</v>
      </c>
      <c r="F64">
        <v>3.0081481159775301E-3</v>
      </c>
    </row>
    <row r="65" spans="1:6" x14ac:dyDescent="0.2">
      <c r="A65" t="s">
        <v>217</v>
      </c>
      <c r="B65" t="s">
        <v>461</v>
      </c>
      <c r="C65">
        <v>0</v>
      </c>
      <c r="D65">
        <v>0</v>
      </c>
      <c r="E65">
        <v>1.6744432730502899E-3</v>
      </c>
      <c r="F65">
        <v>4.2991166373748399E-3</v>
      </c>
    </row>
    <row r="66" spans="1:6" x14ac:dyDescent="0.2">
      <c r="A66" t="s">
        <v>218</v>
      </c>
      <c r="B66" t="s">
        <v>352</v>
      </c>
      <c r="C66">
        <v>0</v>
      </c>
      <c r="D66">
        <v>0</v>
      </c>
      <c r="E66">
        <v>0</v>
      </c>
      <c r="F66">
        <v>0</v>
      </c>
    </row>
    <row r="67" spans="1:6" x14ac:dyDescent="0.2">
      <c r="A67" t="s">
        <v>106</v>
      </c>
      <c r="B67" t="s">
        <v>40</v>
      </c>
      <c r="C67">
        <v>15.2704546730224</v>
      </c>
      <c r="D67">
        <v>27.636814413113399</v>
      </c>
      <c r="E67">
        <v>40.1937727621658</v>
      </c>
      <c r="F67">
        <v>54.536289855131997</v>
      </c>
    </row>
    <row r="68" spans="1:6" x14ac:dyDescent="0.2">
      <c r="A68" t="s">
        <v>219</v>
      </c>
      <c r="B68" t="s">
        <v>353</v>
      </c>
      <c r="C68">
        <v>1.57790123378206E-2</v>
      </c>
      <c r="D68">
        <v>2.23604479059232E-2</v>
      </c>
      <c r="E68">
        <v>2.8967693464030501E-2</v>
      </c>
      <c r="F68">
        <v>3.6536904211040201E-2</v>
      </c>
    </row>
    <row r="69" spans="1:6" x14ac:dyDescent="0.2">
      <c r="A69" t="s">
        <v>150</v>
      </c>
      <c r="B69" t="s">
        <v>28</v>
      </c>
      <c r="C69">
        <v>2.2781200110839998E-2</v>
      </c>
      <c r="D69">
        <v>3.2966918286725801E-2</v>
      </c>
      <c r="E69">
        <v>4.3121969926701802E-2</v>
      </c>
      <c r="F69">
        <v>5.3356187753664401E-2</v>
      </c>
    </row>
    <row r="70" spans="1:6" x14ac:dyDescent="0.2">
      <c r="A70" t="s">
        <v>220</v>
      </c>
      <c r="B70" t="s">
        <v>354</v>
      </c>
      <c r="C70">
        <v>4.49174188029587E-2</v>
      </c>
      <c r="D70">
        <v>0.141463565495281</v>
      </c>
      <c r="E70">
        <v>0.25381696301471102</v>
      </c>
      <c r="F70">
        <v>0.38799079767658501</v>
      </c>
    </row>
    <row r="71" spans="1:6" x14ac:dyDescent="0.2">
      <c r="A71" t="s">
        <v>151</v>
      </c>
      <c r="B71" t="s">
        <v>152</v>
      </c>
      <c r="C71">
        <v>5.45846618599952E-3</v>
      </c>
      <c r="D71">
        <v>7.6660490635499798E-3</v>
      </c>
      <c r="E71">
        <v>9.8570181068856396E-3</v>
      </c>
      <c r="F71">
        <v>2.4454905593492399E-3</v>
      </c>
    </row>
    <row r="72" spans="1:6" x14ac:dyDescent="0.2">
      <c r="A72" t="s">
        <v>221</v>
      </c>
      <c r="B72" t="s">
        <v>359</v>
      </c>
      <c r="C72">
        <v>4.75837361372364E-4</v>
      </c>
      <c r="D72">
        <v>9.4681194436398305E-4</v>
      </c>
      <c r="E72">
        <v>1.41885418574145E-3</v>
      </c>
      <c r="F72">
        <v>1.9425213245446501E-3</v>
      </c>
    </row>
    <row r="73" spans="1:6" x14ac:dyDescent="0.2">
      <c r="A73" t="s">
        <v>224</v>
      </c>
      <c r="B73" t="s">
        <v>347</v>
      </c>
      <c r="C73">
        <v>8.8926211746458801E-4</v>
      </c>
      <c r="D73">
        <v>1.2573310730640301E-3</v>
      </c>
      <c r="E73">
        <v>1.6268621680682899E-3</v>
      </c>
      <c r="F73">
        <v>2.0507605775251601E-3</v>
      </c>
    </row>
    <row r="74" spans="1:6" x14ac:dyDescent="0.2">
      <c r="A74" t="s">
        <v>80</v>
      </c>
      <c r="B74" t="s">
        <v>10</v>
      </c>
      <c r="C74">
        <v>0.133629484038052</v>
      </c>
      <c r="D74">
        <v>0.30969814646634602</v>
      </c>
      <c r="E74">
        <v>0.51442490215543901</v>
      </c>
      <c r="F74">
        <v>0.74193616180523203</v>
      </c>
    </row>
    <row r="75" spans="1:6" x14ac:dyDescent="0.2">
      <c r="A75" t="s">
        <v>148</v>
      </c>
      <c r="B75" t="s">
        <v>149</v>
      </c>
      <c r="C75">
        <v>4.91000936113593E-5</v>
      </c>
      <c r="D75">
        <v>7.0619888989363199E-5</v>
      </c>
      <c r="E75">
        <v>9.2056350973001707E-5</v>
      </c>
      <c r="F75">
        <v>1.13653541700619E-4</v>
      </c>
    </row>
    <row r="76" spans="1:6" x14ac:dyDescent="0.2">
      <c r="A76" t="s">
        <v>225</v>
      </c>
      <c r="B76" t="s">
        <v>355</v>
      </c>
      <c r="C76">
        <v>0</v>
      </c>
      <c r="D76">
        <v>0</v>
      </c>
      <c r="E76">
        <v>0</v>
      </c>
      <c r="F76">
        <v>2.5336385123610702E-3</v>
      </c>
    </row>
    <row r="77" spans="1:6" x14ac:dyDescent="0.2">
      <c r="A77" t="s">
        <v>462</v>
      </c>
      <c r="B77" t="s">
        <v>463</v>
      </c>
      <c r="C77">
        <v>0.29456702337413698</v>
      </c>
      <c r="D77">
        <v>1.00686963777355</v>
      </c>
      <c r="E77">
        <v>1.74539139063838</v>
      </c>
      <c r="F77">
        <v>2.5617944864889801</v>
      </c>
    </row>
    <row r="78" spans="1:6" x14ac:dyDescent="0.2">
      <c r="A78" t="s">
        <v>226</v>
      </c>
      <c r="B78" t="s">
        <v>358</v>
      </c>
      <c r="C78">
        <v>6.2191532025284799E-3</v>
      </c>
      <c r="D78">
        <v>1.85668434024178E-2</v>
      </c>
      <c r="E78">
        <v>4.9939499024601298E-2</v>
      </c>
      <c r="F78">
        <v>0.14094969180627101</v>
      </c>
    </row>
    <row r="79" spans="1:6" x14ac:dyDescent="0.2">
      <c r="A79" t="s">
        <v>227</v>
      </c>
      <c r="B79" t="s">
        <v>357</v>
      </c>
      <c r="C79">
        <v>1.8664123268245199E-3</v>
      </c>
      <c r="D79">
        <v>2.8064420659355402E-3</v>
      </c>
      <c r="E79">
        <v>3.74971498590188E-3</v>
      </c>
      <c r="F79">
        <v>4.8208707658839202E-3</v>
      </c>
    </row>
    <row r="80" spans="1:6" x14ac:dyDescent="0.2">
      <c r="A80" t="s">
        <v>228</v>
      </c>
      <c r="B80" t="s">
        <v>360</v>
      </c>
      <c r="C80">
        <v>0</v>
      </c>
      <c r="D80">
        <v>0</v>
      </c>
      <c r="E80">
        <v>0</v>
      </c>
      <c r="F80">
        <v>0</v>
      </c>
    </row>
    <row r="81" spans="1:6" x14ac:dyDescent="0.2">
      <c r="A81" t="s">
        <v>81</v>
      </c>
      <c r="B81" t="s">
        <v>82</v>
      </c>
      <c r="C81">
        <v>12.880217164487201</v>
      </c>
      <c r="D81">
        <v>20.7846222114892</v>
      </c>
      <c r="E81">
        <v>28.765911065913699</v>
      </c>
      <c r="F81">
        <v>36.7489659660435</v>
      </c>
    </row>
    <row r="82" spans="1:6" x14ac:dyDescent="0.2">
      <c r="A82" t="s">
        <v>229</v>
      </c>
      <c r="B82" t="s">
        <v>362</v>
      </c>
      <c r="C82">
        <v>2.78348564305399E-2</v>
      </c>
      <c r="D82">
        <v>7.1958700423384897E-2</v>
      </c>
      <c r="E82">
        <v>0.116228894885338</v>
      </c>
      <c r="F82">
        <v>0.16591774629033501</v>
      </c>
    </row>
    <row r="83" spans="1:6" x14ac:dyDescent="0.2">
      <c r="A83" t="s">
        <v>230</v>
      </c>
      <c r="B83" t="s">
        <v>3</v>
      </c>
      <c r="C83">
        <v>8.3112686355630294E-2</v>
      </c>
      <c r="D83">
        <v>0.15229641456019399</v>
      </c>
      <c r="E83">
        <v>0.24906248436044001</v>
      </c>
      <c r="F83">
        <v>0.35535191774504898</v>
      </c>
    </row>
    <row r="84" spans="1:6" x14ac:dyDescent="0.2">
      <c r="A84" t="s">
        <v>231</v>
      </c>
      <c r="B84" t="s">
        <v>361</v>
      </c>
      <c r="C84">
        <v>5.0163056441322599E-4</v>
      </c>
      <c r="D84">
        <v>6.7541909997529E-4</v>
      </c>
      <c r="E84">
        <v>8.4999719666138999E-4</v>
      </c>
      <c r="F84">
        <v>1.05246119290222E-3</v>
      </c>
    </row>
    <row r="85" spans="1:6" x14ac:dyDescent="0.2">
      <c r="A85" t="s">
        <v>109</v>
      </c>
      <c r="B85" t="s">
        <v>11</v>
      </c>
      <c r="C85">
        <v>0.90125769505418996</v>
      </c>
      <c r="D85">
        <v>2.01362325761434</v>
      </c>
      <c r="E85">
        <v>3.2023321157104299</v>
      </c>
      <c r="F85">
        <v>4.5197947617276704</v>
      </c>
    </row>
    <row r="86" spans="1:6" x14ac:dyDescent="0.2">
      <c r="A86" t="s">
        <v>84</v>
      </c>
      <c r="B86" t="s">
        <v>47</v>
      </c>
      <c r="C86">
        <v>7.9958996534003401E-2</v>
      </c>
      <c r="D86">
        <v>0.230399421635192</v>
      </c>
      <c r="E86">
        <v>0.50737060371947895</v>
      </c>
      <c r="F86">
        <v>0.95219574009520302</v>
      </c>
    </row>
    <row r="87" spans="1:6" x14ac:dyDescent="0.2">
      <c r="A87" t="s">
        <v>86</v>
      </c>
      <c r="B87" t="s">
        <v>38</v>
      </c>
      <c r="C87">
        <v>8.1719497211074604E-2</v>
      </c>
      <c r="D87">
        <v>0.12064795352252999</v>
      </c>
      <c r="E87">
        <v>0.15956150037980399</v>
      </c>
      <c r="F87">
        <v>0.19881362771474501</v>
      </c>
    </row>
    <row r="88" spans="1:6" x14ac:dyDescent="0.2">
      <c r="A88" t="s">
        <v>83</v>
      </c>
      <c r="B88" t="s">
        <v>46</v>
      </c>
      <c r="C88">
        <v>2.4283739938759399E-2</v>
      </c>
      <c r="D88">
        <v>4.2815123131345403E-2</v>
      </c>
      <c r="E88">
        <v>6.6495871145526395E-2</v>
      </c>
      <c r="F88">
        <v>0.117377997011096</v>
      </c>
    </row>
    <row r="89" spans="1:6" x14ac:dyDescent="0.2">
      <c r="A89" t="s">
        <v>85</v>
      </c>
      <c r="B89" t="s">
        <v>12</v>
      </c>
      <c r="C89">
        <v>9.2482162232383605</v>
      </c>
      <c r="D89">
        <v>16.168231346226602</v>
      </c>
      <c r="E89">
        <v>23.119201953163198</v>
      </c>
      <c r="F89">
        <v>30.063473629624099</v>
      </c>
    </row>
    <row r="90" spans="1:6" x14ac:dyDescent="0.2">
      <c r="A90" t="s">
        <v>232</v>
      </c>
      <c r="B90" t="s">
        <v>363</v>
      </c>
      <c r="C90">
        <v>3.0606662487358501E-2</v>
      </c>
      <c r="D90">
        <v>5.2348346355129402E-2</v>
      </c>
      <c r="E90">
        <v>7.7166231336868604E-2</v>
      </c>
      <c r="F90">
        <v>0.104767781297229</v>
      </c>
    </row>
    <row r="91" spans="1:6" x14ac:dyDescent="0.2">
      <c r="A91" t="s">
        <v>233</v>
      </c>
      <c r="B91" t="s">
        <v>364</v>
      </c>
      <c r="C91">
        <v>3.6664335787298498E-3</v>
      </c>
      <c r="D91">
        <v>7.5553720783472804E-3</v>
      </c>
      <c r="E91">
        <v>1.14863593754027E-2</v>
      </c>
      <c r="F91">
        <v>1.6015035085849502E-2</v>
      </c>
    </row>
    <row r="92" spans="1:6" x14ac:dyDescent="0.2">
      <c r="A92" t="s">
        <v>110</v>
      </c>
      <c r="B92" t="s">
        <v>111</v>
      </c>
      <c r="C92">
        <v>5.30039891118185E-3</v>
      </c>
      <c r="D92">
        <v>1.20736384381175E-2</v>
      </c>
      <c r="E92">
        <v>1.9497012868574599E-2</v>
      </c>
      <c r="F92">
        <v>2.7656114669233799E-2</v>
      </c>
    </row>
    <row r="93" spans="1:6" x14ac:dyDescent="0.2">
      <c r="A93" t="s">
        <v>112</v>
      </c>
      <c r="B93" t="s">
        <v>113</v>
      </c>
      <c r="C93">
        <v>3.6150049840711102E-2</v>
      </c>
      <c r="D93">
        <v>8.6860221523096595E-2</v>
      </c>
      <c r="E93">
        <v>0.42872524220532998</v>
      </c>
      <c r="F93">
        <v>0.82139836533517696</v>
      </c>
    </row>
    <row r="94" spans="1:6" x14ac:dyDescent="0.2">
      <c r="A94" t="s">
        <v>87</v>
      </c>
      <c r="B94" t="s">
        <v>13</v>
      </c>
      <c r="C94">
        <v>1.6109533673654199</v>
      </c>
      <c r="D94">
        <v>5.0854892875844104</v>
      </c>
      <c r="E94">
        <v>8.7472437289017595</v>
      </c>
      <c r="F94">
        <v>13.390311199213</v>
      </c>
    </row>
    <row r="95" spans="1:6" x14ac:dyDescent="0.2">
      <c r="A95" t="s">
        <v>234</v>
      </c>
      <c r="B95" t="s">
        <v>365</v>
      </c>
      <c r="C95">
        <v>0</v>
      </c>
      <c r="D95">
        <v>0</v>
      </c>
      <c r="E95">
        <v>3.4119323217946602E-6</v>
      </c>
      <c r="F95">
        <v>5.9629389882054603E-3</v>
      </c>
    </row>
    <row r="96" spans="1:6" x14ac:dyDescent="0.2">
      <c r="A96" t="s">
        <v>147</v>
      </c>
      <c r="B96" t="s">
        <v>30</v>
      </c>
      <c r="C96">
        <v>0.33217852153592597</v>
      </c>
      <c r="D96">
        <v>0.46037671987698398</v>
      </c>
      <c r="E96">
        <v>0.58889596832117097</v>
      </c>
      <c r="F96">
        <v>0.718356256048714</v>
      </c>
    </row>
    <row r="97" spans="1:6" x14ac:dyDescent="0.2">
      <c r="A97" t="s">
        <v>235</v>
      </c>
      <c r="B97" t="s">
        <v>366</v>
      </c>
      <c r="C97">
        <v>2.57900314255167E-3</v>
      </c>
      <c r="D97">
        <v>5.0382882064297103E-3</v>
      </c>
      <c r="E97">
        <v>1.0401357802597501E-2</v>
      </c>
      <c r="F97">
        <v>1.6201216816260199E-2</v>
      </c>
    </row>
    <row r="98" spans="1:6" x14ac:dyDescent="0.2">
      <c r="A98" t="s">
        <v>88</v>
      </c>
      <c r="B98" t="s">
        <v>29</v>
      </c>
      <c r="C98">
        <v>0.106948849891083</v>
      </c>
      <c r="D98">
        <v>0.19495729468046999</v>
      </c>
      <c r="E98">
        <v>1.5063759309767499</v>
      </c>
      <c r="F98">
        <v>4.03121797013043</v>
      </c>
    </row>
    <row r="99" spans="1:6" x14ac:dyDescent="0.2">
      <c r="A99" t="s">
        <v>236</v>
      </c>
      <c r="B99" t="s">
        <v>367</v>
      </c>
      <c r="C99">
        <v>2.0756688660779599E-3</v>
      </c>
      <c r="D99">
        <v>1.0849085706467299E-2</v>
      </c>
      <c r="E99">
        <v>0.227444631241807</v>
      </c>
      <c r="F99">
        <v>0.572388034984884</v>
      </c>
    </row>
    <row r="100" spans="1:6" x14ac:dyDescent="0.2">
      <c r="A100" t="s">
        <v>237</v>
      </c>
      <c r="B100" t="s">
        <v>368</v>
      </c>
      <c r="C100">
        <v>3.8665756970235098E-3</v>
      </c>
      <c r="D100">
        <v>7.3308703950565497E-3</v>
      </c>
      <c r="E100">
        <v>1.19014450847538E-2</v>
      </c>
      <c r="F100">
        <v>1.78048545358254E-2</v>
      </c>
    </row>
    <row r="101" spans="1:6" x14ac:dyDescent="0.2">
      <c r="A101" t="s">
        <v>239</v>
      </c>
      <c r="B101" t="s">
        <v>333</v>
      </c>
      <c r="C101">
        <v>9.7268175565904905E-2</v>
      </c>
      <c r="D101">
        <v>0.14830693113024199</v>
      </c>
      <c r="E101">
        <v>0.211502349640004</v>
      </c>
      <c r="F101">
        <v>0.28219168458612098</v>
      </c>
    </row>
    <row r="102" spans="1:6" x14ac:dyDescent="0.2">
      <c r="A102" t="s">
        <v>169</v>
      </c>
      <c r="B102" t="s">
        <v>170</v>
      </c>
      <c r="C102">
        <v>0</v>
      </c>
      <c r="D102">
        <v>3.2828424325349702E-4</v>
      </c>
      <c r="E102">
        <v>7.2572908959358802E-4</v>
      </c>
      <c r="F102">
        <v>1.1322379767370299E-3</v>
      </c>
    </row>
    <row r="103" spans="1:6" x14ac:dyDescent="0.2">
      <c r="A103" t="s">
        <v>89</v>
      </c>
      <c r="B103" t="s">
        <v>31</v>
      </c>
      <c r="C103">
        <v>6.1626418608388502E-2</v>
      </c>
      <c r="D103">
        <v>0.37999249968311399</v>
      </c>
      <c r="E103">
        <v>1.06812262112547</v>
      </c>
      <c r="F103">
        <v>2.09142763880353</v>
      </c>
    </row>
    <row r="104" spans="1:6" x14ac:dyDescent="0.2">
      <c r="A104" t="s">
        <v>240</v>
      </c>
      <c r="B104" t="s">
        <v>369</v>
      </c>
      <c r="C104">
        <v>4.1095525604251101E-2</v>
      </c>
      <c r="D104">
        <v>5.7621555367775697E-2</v>
      </c>
      <c r="E104">
        <v>7.4213451087770804E-2</v>
      </c>
      <c r="F104">
        <v>9.3236119909349505E-2</v>
      </c>
    </row>
    <row r="105" spans="1:6" x14ac:dyDescent="0.2">
      <c r="A105" t="s">
        <v>241</v>
      </c>
      <c r="B105" t="s">
        <v>464</v>
      </c>
      <c r="C105">
        <v>1.86071641592284E-2</v>
      </c>
      <c r="D105">
        <v>3.1499953053536298E-2</v>
      </c>
      <c r="E105">
        <v>4.4427198202138897E-2</v>
      </c>
      <c r="F105">
        <v>5.8848580557268097E-2</v>
      </c>
    </row>
    <row r="106" spans="1:6" x14ac:dyDescent="0.2">
      <c r="A106" t="s">
        <v>153</v>
      </c>
      <c r="B106" t="s">
        <v>154</v>
      </c>
      <c r="C106">
        <v>9.1098105145350407E-3</v>
      </c>
      <c r="D106">
        <v>1.6256776478580599E-2</v>
      </c>
      <c r="E106">
        <v>2.53592728386586E-2</v>
      </c>
      <c r="F106">
        <v>3.2222268880029797E-2</v>
      </c>
    </row>
    <row r="107" spans="1:6" x14ac:dyDescent="0.2">
      <c r="A107" t="s">
        <v>242</v>
      </c>
      <c r="B107" t="s">
        <v>371</v>
      </c>
      <c r="C107">
        <v>4.2189143864035203E-2</v>
      </c>
      <c r="D107">
        <v>5.6224558608126599E-2</v>
      </c>
      <c r="E107">
        <v>7.0325773853734494E-2</v>
      </c>
      <c r="F107">
        <v>8.6724537047163999E-2</v>
      </c>
    </row>
    <row r="108" spans="1:6" x14ac:dyDescent="0.2">
      <c r="A108" t="s">
        <v>243</v>
      </c>
      <c r="B108" t="s">
        <v>372</v>
      </c>
      <c r="C108">
        <v>5.1526952571984499E-4</v>
      </c>
      <c r="D108">
        <v>1.26687027678589E-3</v>
      </c>
      <c r="E108">
        <v>2.01987868218843E-3</v>
      </c>
      <c r="F108">
        <v>2.8486569555419301E-3</v>
      </c>
    </row>
    <row r="109" spans="1:6" x14ac:dyDescent="0.2">
      <c r="A109" t="s">
        <v>171</v>
      </c>
      <c r="B109" t="s">
        <v>172</v>
      </c>
      <c r="C109">
        <v>0</v>
      </c>
      <c r="D109">
        <v>5.8171339577406096E-4</v>
      </c>
      <c r="E109">
        <v>1.27796342884583E-3</v>
      </c>
      <c r="F109">
        <v>1.99005093477251E-3</v>
      </c>
    </row>
    <row r="110" spans="1:6" x14ac:dyDescent="0.2">
      <c r="A110" t="s">
        <v>155</v>
      </c>
      <c r="B110" t="s">
        <v>32</v>
      </c>
      <c r="C110">
        <v>1.30185033952802E-2</v>
      </c>
      <c r="D110">
        <v>2.3450225465424999E-2</v>
      </c>
      <c r="E110">
        <v>3.4047829700424199E-2</v>
      </c>
      <c r="F110">
        <v>4.4795978038041397E-2</v>
      </c>
    </row>
    <row r="111" spans="1:6" x14ac:dyDescent="0.2">
      <c r="A111" t="s">
        <v>244</v>
      </c>
      <c r="B111" t="s">
        <v>405</v>
      </c>
      <c r="C111">
        <v>2.65208255776E-2</v>
      </c>
      <c r="D111">
        <v>5.3256921249188897E-2</v>
      </c>
      <c r="E111">
        <v>8.3571644036071202E-2</v>
      </c>
      <c r="F111">
        <v>0.119198546771508</v>
      </c>
    </row>
    <row r="112" spans="1:6" x14ac:dyDescent="0.2">
      <c r="A112" t="s">
        <v>245</v>
      </c>
      <c r="B112" t="s">
        <v>370</v>
      </c>
      <c r="C112">
        <v>0</v>
      </c>
      <c r="D112">
        <v>0</v>
      </c>
      <c r="E112">
        <v>0</v>
      </c>
      <c r="F112">
        <v>2.3611528714255199E-3</v>
      </c>
    </row>
    <row r="113" spans="1:6" x14ac:dyDescent="0.2">
      <c r="A113" t="s">
        <v>90</v>
      </c>
      <c r="B113" t="s">
        <v>15</v>
      </c>
      <c r="C113">
        <v>3.27289888522838E-2</v>
      </c>
      <c r="D113">
        <v>7.7715589982924896E-2</v>
      </c>
      <c r="E113">
        <v>0.123090147320328</v>
      </c>
      <c r="F113">
        <v>0.171312433482111</v>
      </c>
    </row>
    <row r="114" spans="1:6" x14ac:dyDescent="0.2">
      <c r="A114" t="s">
        <v>91</v>
      </c>
      <c r="B114" t="s">
        <v>16</v>
      </c>
      <c r="C114">
        <v>18.3016161691551</v>
      </c>
      <c r="D114">
        <v>25.231541417353998</v>
      </c>
      <c r="E114">
        <v>32.495386591497301</v>
      </c>
      <c r="F114">
        <v>39.747858746866598</v>
      </c>
    </row>
    <row r="115" spans="1:6" x14ac:dyDescent="0.2">
      <c r="A115" t="s">
        <v>114</v>
      </c>
      <c r="B115" t="s">
        <v>14</v>
      </c>
      <c r="C115">
        <v>0.213216297835709</v>
      </c>
      <c r="D115">
        <v>0.43085502905255302</v>
      </c>
      <c r="E115">
        <v>0.64853034153199995</v>
      </c>
      <c r="F115">
        <v>0.86773286950560702</v>
      </c>
    </row>
    <row r="116" spans="1:6" x14ac:dyDescent="0.2">
      <c r="A116" t="s">
        <v>156</v>
      </c>
      <c r="B116" t="s">
        <v>465</v>
      </c>
      <c r="C116">
        <v>0.96261588580333401</v>
      </c>
      <c r="D116">
        <v>1.43124689798935</v>
      </c>
      <c r="E116">
        <v>1.89997581390693</v>
      </c>
      <c r="F116">
        <v>2.3727346446003299</v>
      </c>
    </row>
    <row r="117" spans="1:6" x14ac:dyDescent="0.2">
      <c r="A117" t="s">
        <v>247</v>
      </c>
      <c r="B117" t="s">
        <v>381</v>
      </c>
      <c r="C117">
        <v>7.1300337962050306E-2</v>
      </c>
      <c r="D117">
        <v>0.13566778807242499</v>
      </c>
      <c r="E117">
        <v>0.20181258959352399</v>
      </c>
      <c r="F117">
        <v>0.275272313135074</v>
      </c>
    </row>
    <row r="118" spans="1:6" x14ac:dyDescent="0.2">
      <c r="A118" t="s">
        <v>161</v>
      </c>
      <c r="B118" t="s">
        <v>162</v>
      </c>
      <c r="C118">
        <v>1.0658321724045501E-2</v>
      </c>
      <c r="D118">
        <v>1.8842911392263E-2</v>
      </c>
      <c r="E118">
        <v>2.7149152713709501E-2</v>
      </c>
      <c r="F118">
        <v>3.8538247271483299E-2</v>
      </c>
    </row>
    <row r="119" spans="1:6" x14ac:dyDescent="0.2">
      <c r="A119" t="s">
        <v>248</v>
      </c>
      <c r="B119" t="s">
        <v>378</v>
      </c>
      <c r="C119">
        <v>7.8775864274998907E-6</v>
      </c>
      <c r="D119">
        <v>4.7822378073665399E-4</v>
      </c>
      <c r="E119">
        <v>9.4906919790181199E-4</v>
      </c>
      <c r="F119">
        <v>1.86184680754335E-3</v>
      </c>
    </row>
    <row r="120" spans="1:6" x14ac:dyDescent="0.2">
      <c r="A120" t="s">
        <v>249</v>
      </c>
      <c r="B120" t="s">
        <v>373</v>
      </c>
      <c r="C120">
        <v>4.6127394843816898E-4</v>
      </c>
      <c r="D120">
        <v>1.08767265560492E-3</v>
      </c>
      <c r="E120">
        <v>1.7152831591022799E-3</v>
      </c>
      <c r="F120">
        <v>2.4069046168351698E-3</v>
      </c>
    </row>
    <row r="121" spans="1:6" x14ac:dyDescent="0.2">
      <c r="A121" t="s">
        <v>250</v>
      </c>
      <c r="B121" t="s">
        <v>375</v>
      </c>
      <c r="C121">
        <v>3.45957365059326E-5</v>
      </c>
      <c r="D121">
        <v>4.6095709191338703E-5</v>
      </c>
      <c r="E121">
        <v>5.76496296229002E-5</v>
      </c>
      <c r="F121">
        <v>7.1086811051355095E-5</v>
      </c>
    </row>
    <row r="122" spans="1:6" x14ac:dyDescent="0.2">
      <c r="A122" t="s">
        <v>93</v>
      </c>
      <c r="B122" t="s">
        <v>48</v>
      </c>
      <c r="C122">
        <v>2.78336756074435E-3</v>
      </c>
      <c r="D122">
        <v>0.122730869975316</v>
      </c>
      <c r="E122">
        <v>0.37658243961108501</v>
      </c>
      <c r="F122">
        <v>1.61182187224384</v>
      </c>
    </row>
    <row r="123" spans="1:6" x14ac:dyDescent="0.2">
      <c r="A123" t="s">
        <v>159</v>
      </c>
      <c r="B123" t="s">
        <v>160</v>
      </c>
      <c r="C123">
        <v>0</v>
      </c>
      <c r="D123">
        <v>0</v>
      </c>
      <c r="E123">
        <v>0</v>
      </c>
      <c r="F123">
        <v>0</v>
      </c>
    </row>
    <row r="124" spans="1:6" x14ac:dyDescent="0.2">
      <c r="A124" t="s">
        <v>251</v>
      </c>
      <c r="B124" t="s">
        <v>396</v>
      </c>
      <c r="C124">
        <v>1.3514376162404901E-3</v>
      </c>
      <c r="D124">
        <v>4.8936716722417402E-3</v>
      </c>
      <c r="E124">
        <v>8.6282622530931708E-3</v>
      </c>
      <c r="F124">
        <v>1.2701074682357099E-2</v>
      </c>
    </row>
    <row r="125" spans="1:6" x14ac:dyDescent="0.2">
      <c r="A125" t="s">
        <v>252</v>
      </c>
      <c r="B125" t="s">
        <v>376</v>
      </c>
      <c r="C125">
        <v>9.66390116846417E-4</v>
      </c>
      <c r="D125">
        <v>1.3533110825810601E-3</v>
      </c>
      <c r="E125">
        <v>1.7418073943927801E-3</v>
      </c>
      <c r="F125">
        <v>2.1883115449620699E-3</v>
      </c>
    </row>
    <row r="126" spans="1:6" x14ac:dyDescent="0.2">
      <c r="A126" t="s">
        <v>158</v>
      </c>
      <c r="B126" t="s">
        <v>17</v>
      </c>
      <c r="C126">
        <v>0.39505610055721002</v>
      </c>
      <c r="D126">
        <v>0.56918186203503895</v>
      </c>
      <c r="E126">
        <v>0.749224429525017</v>
      </c>
      <c r="F126">
        <v>0.92955733270392604</v>
      </c>
    </row>
    <row r="127" spans="1:6" x14ac:dyDescent="0.2">
      <c r="A127" t="s">
        <v>253</v>
      </c>
      <c r="B127" t="s">
        <v>383</v>
      </c>
      <c r="C127">
        <v>6.20072353080907E-2</v>
      </c>
      <c r="D127">
        <v>0.102006107697452</v>
      </c>
      <c r="E127">
        <v>0.14371079801963901</v>
      </c>
      <c r="F127">
        <v>0.19196030423309701</v>
      </c>
    </row>
    <row r="128" spans="1:6" x14ac:dyDescent="0.2">
      <c r="A128" t="s">
        <v>254</v>
      </c>
      <c r="B128" t="s">
        <v>380</v>
      </c>
      <c r="C128">
        <v>2.4669932124821099E-4</v>
      </c>
      <c r="D128">
        <v>4.0349231180393503E-4</v>
      </c>
      <c r="E128">
        <v>8.5925533016125799E-4</v>
      </c>
      <c r="F128">
        <v>1.3526805318016201E-3</v>
      </c>
    </row>
    <row r="129" spans="1:6" x14ac:dyDescent="0.2">
      <c r="A129" t="s">
        <v>255</v>
      </c>
      <c r="B129" t="s">
        <v>379</v>
      </c>
      <c r="C129">
        <v>2.47364478124217E-3</v>
      </c>
      <c r="D129">
        <v>5.07077993911423E-3</v>
      </c>
      <c r="E129">
        <v>1.1153643914096E-2</v>
      </c>
      <c r="F129">
        <v>1.83248946096033E-2</v>
      </c>
    </row>
    <row r="130" spans="1:6" x14ac:dyDescent="0.2">
      <c r="A130" t="s">
        <v>256</v>
      </c>
      <c r="B130" t="s">
        <v>466</v>
      </c>
      <c r="C130">
        <v>8.61695799766495E-4</v>
      </c>
      <c r="D130">
        <v>1.2280072277740101E-3</v>
      </c>
      <c r="E130">
        <v>1.5957455189200599E-3</v>
      </c>
      <c r="F130">
        <v>2.0169595076807698E-3</v>
      </c>
    </row>
    <row r="131" spans="1:6" x14ac:dyDescent="0.2">
      <c r="A131" t="s">
        <v>257</v>
      </c>
      <c r="B131" t="s">
        <v>382</v>
      </c>
      <c r="C131">
        <v>2.9603987188889999E-3</v>
      </c>
      <c r="D131">
        <v>4.46244825102285E-3</v>
      </c>
      <c r="E131">
        <v>6.44938234746875E-3</v>
      </c>
      <c r="F131">
        <v>8.6665157501791702E-3</v>
      </c>
    </row>
    <row r="132" spans="1:6" x14ac:dyDescent="0.2">
      <c r="A132" t="s">
        <v>165</v>
      </c>
      <c r="B132" t="s">
        <v>166</v>
      </c>
      <c r="C132">
        <v>0.31466398509565102</v>
      </c>
      <c r="D132">
        <v>0.46492371551623302</v>
      </c>
      <c r="E132">
        <v>0.61754231203721699</v>
      </c>
      <c r="F132">
        <v>0.77153309392192304</v>
      </c>
    </row>
    <row r="133" spans="1:6" x14ac:dyDescent="0.2">
      <c r="A133" t="s">
        <v>259</v>
      </c>
      <c r="B133" t="s">
        <v>374</v>
      </c>
      <c r="C133">
        <v>0</v>
      </c>
      <c r="D133">
        <v>0</v>
      </c>
      <c r="E133">
        <v>3.67908785329364E-4</v>
      </c>
      <c r="F133">
        <v>2.3415582905485198E-3</v>
      </c>
    </row>
    <row r="134" spans="1:6" x14ac:dyDescent="0.2">
      <c r="A134" t="s">
        <v>92</v>
      </c>
      <c r="B134" t="s">
        <v>33</v>
      </c>
      <c r="C134">
        <v>0.17366803685430199</v>
      </c>
      <c r="D134">
        <v>0.78111707749960801</v>
      </c>
      <c r="E134">
        <v>1.6359254111845301</v>
      </c>
      <c r="F134">
        <v>2.66990693210307</v>
      </c>
    </row>
    <row r="135" spans="1:6" x14ac:dyDescent="0.2">
      <c r="A135" t="s">
        <v>260</v>
      </c>
      <c r="B135" t="s">
        <v>384</v>
      </c>
      <c r="C135">
        <v>0</v>
      </c>
      <c r="D135">
        <v>8.4459339949887607E-3</v>
      </c>
      <c r="E135">
        <v>3.4297653235563497E-2</v>
      </c>
      <c r="F135">
        <v>6.2500529485137499E-2</v>
      </c>
    </row>
    <row r="136" spans="1:6" x14ac:dyDescent="0.2">
      <c r="A136" t="s">
        <v>263</v>
      </c>
      <c r="B136" t="s">
        <v>389</v>
      </c>
      <c r="C136">
        <v>4.72922147349541E-3</v>
      </c>
      <c r="D136">
        <v>1.1773973476139401E-2</v>
      </c>
      <c r="E136">
        <v>3.9588714218738497E-2</v>
      </c>
      <c r="F136">
        <v>7.5209797888937599E-2</v>
      </c>
    </row>
    <row r="137" spans="1:6" x14ac:dyDescent="0.2">
      <c r="A137" t="s">
        <v>264</v>
      </c>
      <c r="B137" t="s">
        <v>387</v>
      </c>
      <c r="C137">
        <v>3.0179665062977901E-4</v>
      </c>
      <c r="D137">
        <v>3.87627568603598E-3</v>
      </c>
      <c r="E137">
        <v>8.4033299178207493E-3</v>
      </c>
      <c r="F137">
        <v>1.6748400302614101E-2</v>
      </c>
    </row>
    <row r="138" spans="1:6" x14ac:dyDescent="0.2">
      <c r="A138" t="s">
        <v>94</v>
      </c>
      <c r="B138" t="s">
        <v>18</v>
      </c>
      <c r="C138">
        <v>24.912393819692898</v>
      </c>
      <c r="D138">
        <v>39.688815929494801</v>
      </c>
      <c r="E138">
        <v>54.438304003280699</v>
      </c>
      <c r="F138">
        <v>69.681088611547594</v>
      </c>
    </row>
    <row r="139" spans="1:6" x14ac:dyDescent="0.2">
      <c r="A139" t="s">
        <v>96</v>
      </c>
      <c r="B139" t="s">
        <v>34</v>
      </c>
      <c r="C139">
        <v>5.3307348178623898E-2</v>
      </c>
      <c r="D139">
        <v>0.104932739730451</v>
      </c>
      <c r="E139">
        <v>0.168872358047883</v>
      </c>
      <c r="F139">
        <v>0.24585849332867499</v>
      </c>
    </row>
    <row r="140" spans="1:6" x14ac:dyDescent="0.2">
      <c r="A140" t="s">
        <v>265</v>
      </c>
      <c r="B140" t="s">
        <v>385</v>
      </c>
      <c r="C140">
        <v>1.22253333843229E-4</v>
      </c>
      <c r="D140">
        <v>2.84031712255025E-4</v>
      </c>
      <c r="E140">
        <v>4.46126845292217E-4</v>
      </c>
      <c r="F140">
        <v>3.8190152839089799E-3</v>
      </c>
    </row>
    <row r="141" spans="1:6" x14ac:dyDescent="0.2">
      <c r="A141" t="s">
        <v>95</v>
      </c>
      <c r="B141" t="s">
        <v>39</v>
      </c>
      <c r="C141">
        <v>1.67367011471805E-2</v>
      </c>
      <c r="D141">
        <v>4.4018086607146199E-2</v>
      </c>
      <c r="E141">
        <v>0.53844247063154005</v>
      </c>
      <c r="F141">
        <v>1.1567725729513101</v>
      </c>
    </row>
    <row r="142" spans="1:6" x14ac:dyDescent="0.2">
      <c r="A142" t="s">
        <v>266</v>
      </c>
      <c r="B142" t="s">
        <v>426</v>
      </c>
      <c r="C142">
        <v>0.25543861718329097</v>
      </c>
      <c r="D142">
        <v>0.53696054098685697</v>
      </c>
      <c r="E142">
        <v>0.88245591109495003</v>
      </c>
      <c r="F142">
        <v>1.2645030838237299</v>
      </c>
    </row>
    <row r="143" spans="1:6" x14ac:dyDescent="0.2">
      <c r="A143" t="s">
        <v>267</v>
      </c>
      <c r="B143" t="s">
        <v>467</v>
      </c>
      <c r="C143">
        <v>5.0061519418252898</v>
      </c>
      <c r="D143">
        <v>7.7854203894174701</v>
      </c>
      <c r="E143">
        <v>10.980791045089999</v>
      </c>
      <c r="F143">
        <v>14.757094377932001</v>
      </c>
    </row>
    <row r="144" spans="1:6" x14ac:dyDescent="0.2">
      <c r="A144" t="s">
        <v>268</v>
      </c>
      <c r="B144" t="s">
        <v>427</v>
      </c>
      <c r="C144">
        <v>1.2690210561626201</v>
      </c>
      <c r="D144">
        <v>2.2491039439854301</v>
      </c>
      <c r="E144">
        <v>3.5782859168574701</v>
      </c>
      <c r="F144">
        <v>6.6642946166677799</v>
      </c>
    </row>
    <row r="145" spans="1:6" x14ac:dyDescent="0.2">
      <c r="A145" t="s">
        <v>269</v>
      </c>
      <c r="B145" t="s">
        <v>390</v>
      </c>
      <c r="C145">
        <v>3.9707649303754602E-2</v>
      </c>
      <c r="D145">
        <v>6.2179521855707E-2</v>
      </c>
      <c r="E145">
        <v>8.4994956854358206E-2</v>
      </c>
      <c r="F145">
        <v>0.11074942658123201</v>
      </c>
    </row>
    <row r="146" spans="1:6" x14ac:dyDescent="0.2">
      <c r="A146" t="s">
        <v>270</v>
      </c>
      <c r="B146" t="s">
        <v>428</v>
      </c>
      <c r="C146">
        <v>11.855639281845701</v>
      </c>
      <c r="D146">
        <v>17.672770892116201</v>
      </c>
      <c r="E146">
        <v>23.688485751286802</v>
      </c>
      <c r="F146">
        <v>31.212678340660201</v>
      </c>
    </row>
    <row r="147" spans="1:6" x14ac:dyDescent="0.2">
      <c r="A147" t="s">
        <v>271</v>
      </c>
      <c r="B147" t="s">
        <v>391</v>
      </c>
      <c r="C147">
        <v>0</v>
      </c>
      <c r="D147">
        <v>0</v>
      </c>
      <c r="E147">
        <v>0</v>
      </c>
      <c r="F147">
        <v>0</v>
      </c>
    </row>
    <row r="148" spans="1:6" x14ac:dyDescent="0.2">
      <c r="A148" t="s">
        <v>177</v>
      </c>
      <c r="B148" t="s">
        <v>178</v>
      </c>
      <c r="C148">
        <v>0.37007596546895999</v>
      </c>
      <c r="D148">
        <v>0.60759170062937096</v>
      </c>
      <c r="E148">
        <v>0.85420534273929405</v>
      </c>
      <c r="F148">
        <v>1.10782187478129</v>
      </c>
    </row>
    <row r="149" spans="1:6" x14ac:dyDescent="0.2">
      <c r="A149" t="s">
        <v>97</v>
      </c>
      <c r="B149" t="s">
        <v>49</v>
      </c>
      <c r="C149">
        <v>4.3144691477060002E-2</v>
      </c>
      <c r="D149">
        <v>0.166575977474478</v>
      </c>
      <c r="E149">
        <v>0.36036513675077397</v>
      </c>
      <c r="F149">
        <v>0.79085495387739402</v>
      </c>
    </row>
    <row r="150" spans="1:6" x14ac:dyDescent="0.2">
      <c r="A150" t="s">
        <v>272</v>
      </c>
      <c r="B150" t="s">
        <v>395</v>
      </c>
      <c r="C150">
        <v>8.5561126058145906E-2</v>
      </c>
      <c r="D150">
        <v>0.22200324562044099</v>
      </c>
      <c r="E150">
        <v>0.59786429793143203</v>
      </c>
      <c r="F150">
        <v>1.09757018613775</v>
      </c>
    </row>
    <row r="151" spans="1:6" x14ac:dyDescent="0.2">
      <c r="A151" t="s">
        <v>274</v>
      </c>
      <c r="B151" t="s">
        <v>393</v>
      </c>
      <c r="C151">
        <v>0.11512807870823399</v>
      </c>
      <c r="D151">
        <v>0.19765372294095199</v>
      </c>
      <c r="E151">
        <v>0.28040496873093301</v>
      </c>
      <c r="F151">
        <v>0.37306257840365697</v>
      </c>
    </row>
    <row r="152" spans="1:6" x14ac:dyDescent="0.2">
      <c r="A152" t="s">
        <v>115</v>
      </c>
      <c r="B152" t="s">
        <v>19</v>
      </c>
      <c r="C152">
        <v>5.4513788573425401</v>
      </c>
      <c r="D152">
        <v>10.693840921947899</v>
      </c>
      <c r="E152">
        <v>16.3516070076689</v>
      </c>
      <c r="F152">
        <v>22.255491121366902</v>
      </c>
    </row>
    <row r="153" spans="1:6" x14ac:dyDescent="0.2">
      <c r="A153" t="s">
        <v>179</v>
      </c>
      <c r="B153" t="s">
        <v>180</v>
      </c>
      <c r="C153">
        <v>6.78401070391266</v>
      </c>
      <c r="D153">
        <v>9.6432929243152898</v>
      </c>
      <c r="E153">
        <v>12.492117551325901</v>
      </c>
      <c r="F153">
        <v>15.3618991829181</v>
      </c>
    </row>
    <row r="154" spans="1:6" x14ac:dyDescent="0.2">
      <c r="A154" t="s">
        <v>275</v>
      </c>
      <c r="B154" t="s">
        <v>468</v>
      </c>
      <c r="C154">
        <v>0</v>
      </c>
      <c r="D154">
        <v>6.6457610953472604E-5</v>
      </c>
      <c r="E154">
        <v>3.8829417176644999E-4</v>
      </c>
      <c r="F154">
        <v>2.9419100558105999E-3</v>
      </c>
    </row>
    <row r="155" spans="1:6" x14ac:dyDescent="0.2">
      <c r="A155" t="s">
        <v>116</v>
      </c>
      <c r="B155" t="s">
        <v>20</v>
      </c>
      <c r="C155">
        <v>0.51158355430755897</v>
      </c>
      <c r="D155">
        <v>0.76183118628416002</v>
      </c>
      <c r="E155">
        <v>1.5847624130757001</v>
      </c>
      <c r="F155">
        <v>3.6506939751310301</v>
      </c>
    </row>
    <row r="156" spans="1:6" x14ac:dyDescent="0.2">
      <c r="A156" t="s">
        <v>276</v>
      </c>
      <c r="B156" t="s">
        <v>394</v>
      </c>
      <c r="C156">
        <v>3.74724113345518E-2</v>
      </c>
      <c r="D156">
        <v>6.7194774923858794E-2</v>
      </c>
      <c r="E156">
        <v>9.7738290569811703E-2</v>
      </c>
      <c r="F156">
        <v>0.13267873996243801</v>
      </c>
    </row>
    <row r="157" spans="1:6" x14ac:dyDescent="0.2">
      <c r="A157" t="s">
        <v>278</v>
      </c>
      <c r="B157" t="s">
        <v>35</v>
      </c>
      <c r="C157">
        <v>6.7890825313016795E-2</v>
      </c>
      <c r="D157">
        <v>9.5871736725310297E-2</v>
      </c>
      <c r="E157">
        <v>0.12396415108907601</v>
      </c>
      <c r="F157">
        <v>0.15619742974766099</v>
      </c>
    </row>
    <row r="158" spans="1:6" x14ac:dyDescent="0.2">
      <c r="A158" t="s">
        <v>98</v>
      </c>
      <c r="B158" t="s">
        <v>21</v>
      </c>
      <c r="C158">
        <v>0.18805684886673801</v>
      </c>
      <c r="D158">
        <v>0.57222665026355002</v>
      </c>
      <c r="E158">
        <v>1.0229311691111</v>
      </c>
      <c r="F158">
        <v>1.50858791767962</v>
      </c>
    </row>
    <row r="159" spans="1:6" x14ac:dyDescent="0.2">
      <c r="A159" t="s">
        <v>124</v>
      </c>
      <c r="B159" t="s">
        <v>125</v>
      </c>
      <c r="C159">
        <v>8.0148405786970897E-2</v>
      </c>
      <c r="D159">
        <v>0.21375462230567199</v>
      </c>
      <c r="E159">
        <v>1.0252407027519901</v>
      </c>
      <c r="F159">
        <v>2.3329866393861902</v>
      </c>
    </row>
    <row r="160" spans="1:6" x14ac:dyDescent="0.2">
      <c r="A160" t="s">
        <v>99</v>
      </c>
      <c r="B160" t="s">
        <v>51</v>
      </c>
      <c r="C160">
        <v>0.56122569604586803</v>
      </c>
      <c r="D160">
        <v>0.83693807158490297</v>
      </c>
      <c r="E160">
        <v>1.1603146407384799</v>
      </c>
      <c r="F160">
        <v>1.53021645517662</v>
      </c>
    </row>
    <row r="161" spans="1:6" x14ac:dyDescent="0.2">
      <c r="A161" t="s">
        <v>280</v>
      </c>
      <c r="B161" t="s">
        <v>406</v>
      </c>
      <c r="C161">
        <v>1.4179362933800399E-3</v>
      </c>
      <c r="D161">
        <v>2.0094353736584102E-3</v>
      </c>
      <c r="E161">
        <v>2.6032706473460001E-3</v>
      </c>
      <c r="F161">
        <v>3.2841741609628901E-3</v>
      </c>
    </row>
    <row r="162" spans="1:6" x14ac:dyDescent="0.2">
      <c r="A162" t="s">
        <v>281</v>
      </c>
      <c r="B162" t="s">
        <v>400</v>
      </c>
      <c r="C162">
        <v>5.0248228408849502E-3</v>
      </c>
      <c r="D162">
        <v>9.3441746823899E-3</v>
      </c>
      <c r="E162">
        <v>1.37087917999327E-2</v>
      </c>
      <c r="F162">
        <v>1.9035117133451698E-2</v>
      </c>
    </row>
    <row r="163" spans="1:6" x14ac:dyDescent="0.2">
      <c r="A163" t="s">
        <v>100</v>
      </c>
      <c r="B163" t="s">
        <v>36</v>
      </c>
      <c r="C163">
        <v>14.0718565033873</v>
      </c>
      <c r="D163">
        <v>21.922060373550199</v>
      </c>
      <c r="E163">
        <v>29.8389545265387</v>
      </c>
      <c r="F163">
        <v>37.439540720154497</v>
      </c>
    </row>
    <row r="164" spans="1:6" x14ac:dyDescent="0.2">
      <c r="A164" t="s">
        <v>282</v>
      </c>
      <c r="B164" t="s">
        <v>403</v>
      </c>
      <c r="C164">
        <v>0</v>
      </c>
      <c r="D164">
        <v>2.1000757254299501E-4</v>
      </c>
      <c r="E164">
        <v>1.0552572998086299E-3</v>
      </c>
      <c r="F164">
        <v>1.9527909928702301E-3</v>
      </c>
    </row>
    <row r="165" spans="1:6" x14ac:dyDescent="0.2">
      <c r="A165" t="s">
        <v>284</v>
      </c>
      <c r="B165" t="s">
        <v>346</v>
      </c>
      <c r="C165">
        <v>2.83378111520572E-4</v>
      </c>
      <c r="D165">
        <v>3.3163072554238098E-3</v>
      </c>
      <c r="E165">
        <v>2.9453059112865099E-2</v>
      </c>
      <c r="F165">
        <v>6.0141965101306601E-2</v>
      </c>
    </row>
    <row r="166" spans="1:6" x14ac:dyDescent="0.2">
      <c r="A166" t="s">
        <v>285</v>
      </c>
      <c r="B166" t="s">
        <v>401</v>
      </c>
      <c r="C166">
        <v>0.2814474160123</v>
      </c>
      <c r="D166">
        <v>0.41139080620040802</v>
      </c>
      <c r="E166">
        <v>0.54299734332827698</v>
      </c>
      <c r="F166">
        <v>0.69298000691953099</v>
      </c>
    </row>
    <row r="167" spans="1:6" x14ac:dyDescent="0.2">
      <c r="A167" t="s">
        <v>286</v>
      </c>
      <c r="B167" t="s">
        <v>404</v>
      </c>
      <c r="C167">
        <v>0</v>
      </c>
      <c r="D167">
        <v>1.2511533054503901E-4</v>
      </c>
      <c r="E167">
        <v>3.5629226044336498E-4</v>
      </c>
      <c r="F167">
        <v>6.0359858230878399E-4</v>
      </c>
    </row>
    <row r="168" spans="1:6" x14ac:dyDescent="0.2">
      <c r="A168" t="s">
        <v>287</v>
      </c>
      <c r="B168" t="s">
        <v>407</v>
      </c>
      <c r="C168">
        <v>0</v>
      </c>
      <c r="D168">
        <v>0</v>
      </c>
      <c r="E168">
        <v>0</v>
      </c>
      <c r="F168">
        <v>0</v>
      </c>
    </row>
    <row r="169" spans="1:6" x14ac:dyDescent="0.2">
      <c r="A169" t="s">
        <v>117</v>
      </c>
      <c r="B169" t="s">
        <v>316</v>
      </c>
      <c r="C169">
        <v>3.53506232820884E-4</v>
      </c>
      <c r="D169">
        <v>3.67584943404052E-2</v>
      </c>
      <c r="E169">
        <v>0.23140761265620299</v>
      </c>
      <c r="F169">
        <v>0.94130062844159001</v>
      </c>
    </row>
    <row r="170" spans="1:6" x14ac:dyDescent="0.2">
      <c r="A170" t="s">
        <v>101</v>
      </c>
      <c r="B170" t="s">
        <v>23</v>
      </c>
      <c r="C170">
        <v>4.0247680968803302E-2</v>
      </c>
      <c r="D170">
        <v>0.10440071704314299</v>
      </c>
      <c r="E170">
        <v>0.17126928106402201</v>
      </c>
      <c r="F170">
        <v>0.24225502245984001</v>
      </c>
    </row>
    <row r="171" spans="1:6" x14ac:dyDescent="0.2">
      <c r="A171" t="s">
        <v>104</v>
      </c>
      <c r="B171" t="s">
        <v>25</v>
      </c>
      <c r="C171">
        <v>0.75523656976536802</v>
      </c>
      <c r="D171">
        <v>2.4558491210384199</v>
      </c>
      <c r="E171">
        <v>4.5965779764481098</v>
      </c>
      <c r="F171">
        <v>6.83611911498501</v>
      </c>
    </row>
    <row r="172" spans="1:6" x14ac:dyDescent="0.2">
      <c r="A172" t="s">
        <v>288</v>
      </c>
      <c r="B172" t="s">
        <v>348</v>
      </c>
      <c r="C172">
        <v>4.7754689033218799E-2</v>
      </c>
      <c r="D172">
        <v>6.6632831831184097E-2</v>
      </c>
      <c r="E172">
        <v>8.5974871051643295E-2</v>
      </c>
      <c r="F172">
        <v>0.113147745590735</v>
      </c>
    </row>
    <row r="173" spans="1:6" x14ac:dyDescent="0.2">
      <c r="A173" t="s">
        <v>167</v>
      </c>
      <c r="B173" t="s">
        <v>168</v>
      </c>
      <c r="C173">
        <v>3.6631983208831602E-3</v>
      </c>
      <c r="D173">
        <v>5.0711236821131102E-3</v>
      </c>
      <c r="E173">
        <v>6.4649722387388796E-3</v>
      </c>
      <c r="F173">
        <v>7.86629963225427E-3</v>
      </c>
    </row>
    <row r="174" spans="1:6" x14ac:dyDescent="0.2">
      <c r="A174" t="s">
        <v>292</v>
      </c>
      <c r="B174" t="s">
        <v>410</v>
      </c>
      <c r="C174">
        <v>7.0472161212878096E-2</v>
      </c>
      <c r="D174">
        <v>1.26085303115124</v>
      </c>
      <c r="E174">
        <v>2.9481957292602501</v>
      </c>
      <c r="F174">
        <v>4.8508861464153004</v>
      </c>
    </row>
    <row r="175" spans="1:6" x14ac:dyDescent="0.2">
      <c r="A175" t="s">
        <v>294</v>
      </c>
      <c r="B175" t="s">
        <v>469</v>
      </c>
      <c r="C175">
        <v>2.3567311860560299E-3</v>
      </c>
      <c r="D175">
        <v>4.0842918605400796E-3</v>
      </c>
      <c r="E175">
        <v>5.8165105032234798E-3</v>
      </c>
      <c r="F175">
        <v>7.7546602602945403E-3</v>
      </c>
    </row>
    <row r="176" spans="1:6" x14ac:dyDescent="0.2">
      <c r="A176" t="s">
        <v>295</v>
      </c>
      <c r="B176" t="s">
        <v>412</v>
      </c>
      <c r="C176">
        <v>0</v>
      </c>
      <c r="D176">
        <v>0</v>
      </c>
      <c r="E176">
        <v>3.8532466219433799E-3</v>
      </c>
      <c r="F176">
        <v>3.5597298585786398E-2</v>
      </c>
    </row>
    <row r="177" spans="1:6" x14ac:dyDescent="0.2">
      <c r="A177" t="s">
        <v>296</v>
      </c>
      <c r="B177" t="s">
        <v>413</v>
      </c>
      <c r="C177">
        <v>6.5425557498249498E-3</v>
      </c>
      <c r="D177">
        <v>1.41469864126786E-2</v>
      </c>
      <c r="E177">
        <v>2.4437212617146299E-2</v>
      </c>
      <c r="F177">
        <v>3.5880238421959303E-2</v>
      </c>
    </row>
    <row r="178" spans="1:6" x14ac:dyDescent="0.2">
      <c r="A178" t="s">
        <v>118</v>
      </c>
      <c r="B178" t="s">
        <v>470</v>
      </c>
      <c r="C178">
        <v>6.2869024366802501E-2</v>
      </c>
      <c r="D178">
        <v>0.26026133976757099</v>
      </c>
      <c r="E178">
        <v>0.71864956167042304</v>
      </c>
      <c r="F178">
        <v>1.31125792662634</v>
      </c>
    </row>
    <row r="179" spans="1:6" x14ac:dyDescent="0.2">
      <c r="A179" t="s">
        <v>297</v>
      </c>
      <c r="B179" t="s">
        <v>471</v>
      </c>
      <c r="C179">
        <v>0.158780624491801</v>
      </c>
      <c r="D179">
        <v>0.66911105685452998</v>
      </c>
      <c r="E179">
        <v>1.3076752086232499</v>
      </c>
      <c r="F179">
        <v>1.9995385813975599</v>
      </c>
    </row>
    <row r="180" spans="1:6" x14ac:dyDescent="0.2">
      <c r="A180" t="s">
        <v>298</v>
      </c>
      <c r="B180" t="s">
        <v>409</v>
      </c>
      <c r="C180">
        <v>9.9964210662469694E-4</v>
      </c>
      <c r="D180">
        <v>1.3657872954445801E-3</v>
      </c>
      <c r="E180">
        <v>4.72914623285519E-3</v>
      </c>
      <c r="F180">
        <v>9.0510628061307493E-3</v>
      </c>
    </row>
    <row r="181" spans="1:6" x14ac:dyDescent="0.2">
      <c r="A181" t="s">
        <v>299</v>
      </c>
      <c r="B181" t="s">
        <v>414</v>
      </c>
      <c r="C181">
        <v>5.0787126775246102E-3</v>
      </c>
      <c r="D181">
        <v>1.3878567696858199E-2</v>
      </c>
      <c r="E181">
        <v>2.2721980965577201E-2</v>
      </c>
      <c r="F181">
        <v>3.2858208626083199E-2</v>
      </c>
    </row>
    <row r="182" spans="1:6" x14ac:dyDescent="0.2">
      <c r="A182" t="s">
        <v>300</v>
      </c>
      <c r="B182" t="s">
        <v>415</v>
      </c>
      <c r="C182">
        <v>3.1308785372615701E-2</v>
      </c>
      <c r="D182">
        <v>9.7938621047128901E-2</v>
      </c>
      <c r="E182">
        <v>0.19742220191481599</v>
      </c>
      <c r="F182">
        <v>0.30574464378461902</v>
      </c>
    </row>
    <row r="183" spans="1:6" x14ac:dyDescent="0.2">
      <c r="A183" t="s">
        <v>301</v>
      </c>
      <c r="B183" t="s">
        <v>417</v>
      </c>
      <c r="C183">
        <v>0.20476041998736799</v>
      </c>
      <c r="D183">
        <v>0.35080643758389402</v>
      </c>
      <c r="E183">
        <v>0.51937694436066795</v>
      </c>
      <c r="F183">
        <v>0.70691811014432004</v>
      </c>
    </row>
    <row r="184" spans="1:6" x14ac:dyDescent="0.2">
      <c r="A184" t="s">
        <v>62</v>
      </c>
      <c r="B184" t="s">
        <v>53</v>
      </c>
      <c r="C184">
        <v>16.012711541556602</v>
      </c>
      <c r="D184">
        <v>28.8444008249622</v>
      </c>
      <c r="E184">
        <v>42.611752977071802</v>
      </c>
      <c r="F184">
        <v>59.739980043302602</v>
      </c>
    </row>
    <row r="185" spans="1:6" x14ac:dyDescent="0.2">
      <c r="A185" t="s">
        <v>302</v>
      </c>
      <c r="B185" t="s">
        <v>418</v>
      </c>
      <c r="C185">
        <v>1.0903830014823901E-3</v>
      </c>
      <c r="D185">
        <v>1.5210951649522299E-3</v>
      </c>
      <c r="E185">
        <v>1.95357870643449E-3</v>
      </c>
      <c r="F185">
        <v>2.4510315121872598E-3</v>
      </c>
    </row>
    <row r="186" spans="1:6" x14ac:dyDescent="0.2">
      <c r="A186" t="s">
        <v>173</v>
      </c>
      <c r="B186" t="s">
        <v>398</v>
      </c>
      <c r="C186">
        <v>5.8961090009454398E-5</v>
      </c>
      <c r="D186">
        <v>1.02541969202608E-4</v>
      </c>
      <c r="E186">
        <v>1.4672836900570099E-4</v>
      </c>
      <c r="F186">
        <v>1.9151289560389201E-4</v>
      </c>
    </row>
    <row r="187" spans="1:6" x14ac:dyDescent="0.2">
      <c r="A187" t="s">
        <v>303</v>
      </c>
      <c r="B187" t="s">
        <v>420</v>
      </c>
      <c r="C187">
        <v>0.12422024540921001</v>
      </c>
      <c r="D187">
        <v>0.17953015603379999</v>
      </c>
      <c r="E187">
        <v>0.23504748783861401</v>
      </c>
      <c r="F187">
        <v>0.29843526647094898</v>
      </c>
    </row>
    <row r="188" spans="1:6" x14ac:dyDescent="0.2">
      <c r="A188" t="s">
        <v>142</v>
      </c>
      <c r="B188" t="s">
        <v>143</v>
      </c>
      <c r="C188">
        <v>5.6424314028015203</v>
      </c>
      <c r="D188">
        <v>7.8335857957015698</v>
      </c>
      <c r="E188">
        <v>10.0109658633999</v>
      </c>
      <c r="F188">
        <v>12.199683902060499</v>
      </c>
    </row>
    <row r="189" spans="1:6" x14ac:dyDescent="0.2">
      <c r="A189" t="s">
        <v>304</v>
      </c>
      <c r="B189" t="s">
        <v>472</v>
      </c>
      <c r="C189">
        <v>0.34044280853544301</v>
      </c>
      <c r="D189">
        <v>0.456433579057341</v>
      </c>
      <c r="E189">
        <v>0.57295816791090903</v>
      </c>
      <c r="F189">
        <v>0.708247408075384</v>
      </c>
    </row>
    <row r="190" spans="1:6" x14ac:dyDescent="0.2">
      <c r="A190" t="s">
        <v>305</v>
      </c>
      <c r="B190" t="s">
        <v>421</v>
      </c>
      <c r="C190">
        <v>0.148938013407412</v>
      </c>
      <c r="D190">
        <v>0.50025012172314098</v>
      </c>
      <c r="E190">
        <v>0.95752992332055098</v>
      </c>
      <c r="F190">
        <v>1.4554972037838001</v>
      </c>
    </row>
    <row r="191" spans="1:6" x14ac:dyDescent="0.2">
      <c r="A191" t="s">
        <v>306</v>
      </c>
      <c r="B191" t="s">
        <v>419</v>
      </c>
      <c r="C191">
        <v>2.85454962528277E-2</v>
      </c>
      <c r="D191">
        <v>3.8218529910789202E-2</v>
      </c>
      <c r="E191">
        <v>4.7936268506727199E-2</v>
      </c>
      <c r="F191">
        <v>5.9223064753996399E-2</v>
      </c>
    </row>
    <row r="192" spans="1:6" x14ac:dyDescent="0.2">
      <c r="A192" t="s">
        <v>308</v>
      </c>
      <c r="B192" t="s">
        <v>399</v>
      </c>
      <c r="C192">
        <v>2.53894899471779E-2</v>
      </c>
      <c r="D192">
        <v>3.8889936685516997E-2</v>
      </c>
      <c r="E192">
        <v>5.24352437584183E-2</v>
      </c>
      <c r="F192">
        <v>6.7778809175952998E-2</v>
      </c>
    </row>
    <row r="193" spans="1:6" x14ac:dyDescent="0.2">
      <c r="A193" t="s">
        <v>309</v>
      </c>
      <c r="B193" t="s">
        <v>429</v>
      </c>
      <c r="C193">
        <v>2.0141470798497001E-4</v>
      </c>
      <c r="D193">
        <v>3.4192694490565198E-4</v>
      </c>
      <c r="E193">
        <v>4.8282984430435998E-4</v>
      </c>
      <c r="F193">
        <v>6.40745938952707E-4</v>
      </c>
    </row>
    <row r="194" spans="1:6" x14ac:dyDescent="0.2">
      <c r="A194" t="s">
        <v>310</v>
      </c>
      <c r="B194" t="s">
        <v>423</v>
      </c>
      <c r="C194">
        <v>2.6443149393137597E-4</v>
      </c>
      <c r="D194">
        <v>4.9331941189769096E-4</v>
      </c>
      <c r="E194">
        <v>7.2276645694638395E-4</v>
      </c>
      <c r="F194">
        <v>9.7820181582712194E-4</v>
      </c>
    </row>
    <row r="195" spans="1:6" x14ac:dyDescent="0.2">
      <c r="A195" t="s">
        <v>102</v>
      </c>
      <c r="B195" t="s">
        <v>52</v>
      </c>
      <c r="C195">
        <v>0.232596912906919</v>
      </c>
      <c r="D195">
        <v>0.40144595474224098</v>
      </c>
      <c r="E195">
        <v>0.66720599824946603</v>
      </c>
      <c r="F195">
        <v>1.1156366716335999</v>
      </c>
    </row>
    <row r="196" spans="1:6" x14ac:dyDescent="0.2">
      <c r="A196" t="s">
        <v>311</v>
      </c>
      <c r="B196" t="s">
        <v>424</v>
      </c>
      <c r="C196">
        <v>1.56204770037555E-2</v>
      </c>
      <c r="D196">
        <v>3.5522393848998898E-2</v>
      </c>
      <c r="E196">
        <v>5.8636953756720803E-2</v>
      </c>
      <c r="F196">
        <v>8.6683919164170398E-2</v>
      </c>
    </row>
    <row r="197" spans="1:6" x14ac:dyDescent="0.2">
      <c r="A197" t="s">
        <v>312</v>
      </c>
      <c r="B197" t="s">
        <v>425</v>
      </c>
      <c r="C197">
        <v>1.51666785981858E-4</v>
      </c>
      <c r="D197">
        <v>2.4621240533029E-4</v>
      </c>
      <c r="E197">
        <v>1.4333208340771401E-2</v>
      </c>
      <c r="F197">
        <v>5.1306462775363E-2</v>
      </c>
    </row>
    <row r="198" spans="1:6" x14ac:dyDescent="0.2">
      <c r="A198" t="s">
        <v>58</v>
      </c>
      <c r="B198" t="s">
        <v>527</v>
      </c>
      <c r="C198">
        <v>253.533408783499</v>
      </c>
      <c r="D198">
        <v>449.30833019393498</v>
      </c>
      <c r="E198">
        <v>676.14535561438504</v>
      </c>
      <c r="F198">
        <v>934.24134208493297</v>
      </c>
    </row>
  </sheetData>
  <autoFilter ref="A1:F1" xr:uid="{D70D7860-C63F-1641-9720-925678FEE1A8}">
    <sortState xmlns:xlrd2="http://schemas.microsoft.com/office/spreadsheetml/2017/richdata2" ref="A2:F198">
      <sortCondition ref="B1:B198"/>
    </sortState>
  </autoFilter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85849-4D77-EA44-8A98-8F61E3CFFDC1}">
  <dimension ref="B2:G26"/>
  <sheetViews>
    <sheetView workbookViewId="0">
      <selection activeCell="F26" sqref="F26"/>
    </sheetView>
  </sheetViews>
  <sheetFormatPr baseColWidth="10" defaultRowHeight="16" x14ac:dyDescent="0.2"/>
  <cols>
    <col min="2" max="2" width="20.33203125" customWidth="1"/>
  </cols>
  <sheetData>
    <row r="2" spans="2:7" x14ac:dyDescent="0.2">
      <c r="B2" s="67" t="s">
        <v>506</v>
      </c>
      <c r="C2" s="67"/>
      <c r="D2" s="67"/>
      <c r="E2" s="67"/>
      <c r="F2" s="67"/>
      <c r="G2" s="67"/>
    </row>
    <row r="4" spans="2:7" ht="17" thickBot="1" x14ac:dyDescent="0.25">
      <c r="B4" s="66" t="s">
        <v>499</v>
      </c>
      <c r="C4" s="66"/>
      <c r="D4" s="66"/>
      <c r="E4" s="66"/>
      <c r="F4" s="66"/>
      <c r="G4" s="66"/>
    </row>
    <row r="5" spans="2:7" ht="17" thickTop="1" x14ac:dyDescent="0.2">
      <c r="B5" s="25" t="s">
        <v>54</v>
      </c>
      <c r="C5" s="26" t="s">
        <v>478</v>
      </c>
      <c r="D5" s="27">
        <v>0.15</v>
      </c>
      <c r="E5" s="27">
        <v>0.2</v>
      </c>
      <c r="F5" s="27">
        <v>0.25</v>
      </c>
      <c r="G5" s="27">
        <v>0.3</v>
      </c>
    </row>
    <row r="6" spans="2:7" x14ac:dyDescent="0.2">
      <c r="B6" s="9" t="s">
        <v>60</v>
      </c>
      <c r="C6" s="28">
        <v>25</v>
      </c>
      <c r="D6" s="29">
        <v>95.726770564692202</v>
      </c>
      <c r="E6" s="29">
        <v>182.400341194611</v>
      </c>
      <c r="F6" s="29">
        <v>279.13296447434601</v>
      </c>
      <c r="G6" s="29">
        <v>385.96653330880099</v>
      </c>
    </row>
    <row r="7" spans="2:7" x14ac:dyDescent="0.2">
      <c r="B7" s="9" t="s">
        <v>62</v>
      </c>
      <c r="C7" s="16">
        <v>1</v>
      </c>
      <c r="D7" s="15">
        <v>96.815930938036999</v>
      </c>
      <c r="E7" s="15">
        <v>146.360461208369</v>
      </c>
      <c r="F7" s="15">
        <v>202.00290924761299</v>
      </c>
      <c r="G7" s="15">
        <v>262.23522610321299</v>
      </c>
    </row>
    <row r="8" spans="2:7" x14ac:dyDescent="0.2">
      <c r="B8" s="9" t="s">
        <v>61</v>
      </c>
      <c r="C8" s="16">
        <v>39</v>
      </c>
      <c r="D8" s="15">
        <v>48.129867227663297</v>
      </c>
      <c r="E8" s="15">
        <v>101.769001210989</v>
      </c>
      <c r="F8" s="15">
        <v>171.56076341119601</v>
      </c>
      <c r="G8" s="15">
        <v>256.851598861757</v>
      </c>
    </row>
    <row r="9" spans="2:7" x14ac:dyDescent="0.2">
      <c r="B9" s="9" t="s">
        <v>57</v>
      </c>
      <c r="C9" s="16">
        <v>19</v>
      </c>
      <c r="D9" s="15">
        <v>28.342539853770798</v>
      </c>
      <c r="E9" s="15">
        <v>42.892163776306198</v>
      </c>
      <c r="F9" s="15">
        <v>58.514082924600302</v>
      </c>
      <c r="G9" s="15">
        <v>76.413881729624705</v>
      </c>
    </row>
    <row r="10" spans="2:7" x14ac:dyDescent="0.2">
      <c r="B10" s="9" t="s">
        <v>56</v>
      </c>
      <c r="C10" s="16">
        <v>5</v>
      </c>
      <c r="D10" s="15">
        <v>0.60369952275229299</v>
      </c>
      <c r="E10" s="15">
        <v>1.1987450553712</v>
      </c>
      <c r="F10" s="15">
        <v>1.8263235097217601</v>
      </c>
      <c r="G10" s="15">
        <v>2.5678843435912002</v>
      </c>
    </row>
    <row r="11" spans="2:7" x14ac:dyDescent="0.2">
      <c r="B11" s="55" t="s">
        <v>528</v>
      </c>
      <c r="C11" s="61">
        <v>40</v>
      </c>
      <c r="D11" s="62">
        <v>66.373775333587801</v>
      </c>
      <c r="E11" s="62">
        <v>112.84424861719501</v>
      </c>
      <c r="F11" s="62">
        <v>169.36013855653499</v>
      </c>
      <c r="G11" s="62">
        <v>242.884365905316</v>
      </c>
    </row>
    <row r="12" spans="2:7" ht="17" thickBot="1" x14ac:dyDescent="0.25">
      <c r="B12" s="14" t="s">
        <v>58</v>
      </c>
      <c r="C12" s="32">
        <v>89</v>
      </c>
      <c r="D12" s="33">
        <v>269.61880810691599</v>
      </c>
      <c r="E12" s="33">
        <v>474.62071244564697</v>
      </c>
      <c r="F12" s="33">
        <v>713.03704356747699</v>
      </c>
      <c r="G12" s="33">
        <v>984.03512434698803</v>
      </c>
    </row>
    <row r="13" spans="2:7" ht="17" thickTop="1" x14ac:dyDescent="0.2">
      <c r="B13" s="9"/>
      <c r="C13" s="9"/>
      <c r="D13" s="9"/>
      <c r="E13" s="9"/>
      <c r="F13" s="9"/>
      <c r="G13" s="9"/>
    </row>
    <row r="14" spans="2:7" ht="17" thickBot="1" x14ac:dyDescent="0.25">
      <c r="B14" s="66" t="s">
        <v>500</v>
      </c>
      <c r="C14" s="66"/>
      <c r="D14" s="66"/>
      <c r="E14" s="66"/>
      <c r="F14" s="66"/>
      <c r="G14" s="66"/>
    </row>
    <row r="15" spans="2:7" ht="17" thickTop="1" x14ac:dyDescent="0.2">
      <c r="B15" s="25" t="s">
        <v>54</v>
      </c>
      <c r="C15" s="26" t="s">
        <v>478</v>
      </c>
      <c r="D15" s="27">
        <v>0.15</v>
      </c>
      <c r="E15" s="27">
        <v>0.2</v>
      </c>
      <c r="F15" s="27">
        <v>0.25</v>
      </c>
      <c r="G15" s="27">
        <v>0.3</v>
      </c>
    </row>
    <row r="16" spans="2:7" x14ac:dyDescent="0.2">
      <c r="B16" s="9" t="s">
        <v>60</v>
      </c>
      <c r="C16" s="28">
        <v>27</v>
      </c>
      <c r="D16" s="29">
        <v>94.708952208201183</v>
      </c>
      <c r="E16" s="29">
        <v>175.56659843345926</v>
      </c>
      <c r="F16" s="29">
        <v>264.24931097846741</v>
      </c>
      <c r="G16" s="29">
        <v>361.08899149151654</v>
      </c>
    </row>
    <row r="17" spans="2:7" x14ac:dyDescent="0.2">
      <c r="B17" s="9" t="s">
        <v>62</v>
      </c>
      <c r="C17" s="16">
        <v>1</v>
      </c>
      <c r="D17" s="15">
        <v>17.028636269711757</v>
      </c>
      <c r="E17" s="15">
        <v>30.469388501437948</v>
      </c>
      <c r="F17" s="15">
        <v>44.93672567844596</v>
      </c>
      <c r="G17" s="15">
        <v>62.924039048845195</v>
      </c>
    </row>
    <row r="18" spans="2:7" x14ac:dyDescent="0.2">
      <c r="B18" s="9" t="s">
        <v>61</v>
      </c>
      <c r="C18" s="16">
        <v>53</v>
      </c>
      <c r="D18" s="15">
        <v>130.74670594731151</v>
      </c>
      <c r="E18" s="15">
        <v>211.97913048288788</v>
      </c>
      <c r="F18" s="15">
        <v>299.40923829375049</v>
      </c>
      <c r="G18" s="15">
        <v>393.156831230504</v>
      </c>
    </row>
    <row r="19" spans="2:7" x14ac:dyDescent="0.2">
      <c r="B19" s="9" t="s">
        <v>57</v>
      </c>
      <c r="C19" s="16">
        <v>51</v>
      </c>
      <c r="D19" s="15">
        <v>24.845397200400065</v>
      </c>
      <c r="E19" s="15">
        <v>51.904804279654407</v>
      </c>
      <c r="F19" s="15">
        <v>96.713950198130505</v>
      </c>
      <c r="G19" s="15">
        <v>155.35856118969369</v>
      </c>
    </row>
    <row r="20" spans="2:7" x14ac:dyDescent="0.2">
      <c r="B20" s="9" t="s">
        <v>56</v>
      </c>
      <c r="C20" s="16">
        <v>47</v>
      </c>
      <c r="D20" s="15">
        <v>1.2219437654042267</v>
      </c>
      <c r="E20" s="15">
        <v>2.5448413476838514</v>
      </c>
      <c r="F20" s="15">
        <v>4.4086285213773664</v>
      </c>
      <c r="G20" s="15">
        <v>6.7864460458387361</v>
      </c>
    </row>
    <row r="21" spans="2:7" x14ac:dyDescent="0.2">
      <c r="B21" s="9" t="s">
        <v>59</v>
      </c>
      <c r="C21" s="16">
        <v>17</v>
      </c>
      <c r="D21" s="15">
        <v>1.0671727158866573</v>
      </c>
      <c r="E21" s="15">
        <v>2.1559494005239337</v>
      </c>
      <c r="F21" s="15">
        <v>3.3191898973048022</v>
      </c>
      <c r="G21" s="15">
        <v>4.7202553405896444</v>
      </c>
    </row>
    <row r="22" spans="2:7" x14ac:dyDescent="0.2">
      <c r="B22" s="55" t="s">
        <v>528</v>
      </c>
      <c r="C22" s="61">
        <v>37</v>
      </c>
      <c r="D22" s="62">
        <v>158.97981290477517</v>
      </c>
      <c r="E22" s="62">
        <v>242.0065855187249</v>
      </c>
      <c r="F22" s="62">
        <v>326.5141801054811</v>
      </c>
      <c r="G22" s="62">
        <v>411.38925796232115</v>
      </c>
    </row>
    <row r="23" spans="2:7" ht="17" thickBot="1" x14ac:dyDescent="0.25">
      <c r="B23" s="14" t="s">
        <v>58</v>
      </c>
      <c r="C23" s="32">
        <v>196</v>
      </c>
      <c r="D23" s="33">
        <v>269.61880810691599</v>
      </c>
      <c r="E23" s="33">
        <v>474.62071244564697</v>
      </c>
      <c r="F23" s="33">
        <v>713.03704356747699</v>
      </c>
      <c r="G23" s="33">
        <v>984.03512434698803</v>
      </c>
    </row>
    <row r="24" spans="2:7" ht="17" thickTop="1" x14ac:dyDescent="0.2">
      <c r="B24" s="9"/>
      <c r="C24" s="9"/>
      <c r="D24" s="9"/>
      <c r="E24" s="9"/>
      <c r="F24" s="9"/>
      <c r="G24" s="9"/>
    </row>
    <row r="26" spans="2:7" x14ac:dyDescent="0.2">
      <c r="F26" s="44"/>
    </row>
  </sheetData>
  <mergeCells count="3">
    <mergeCell ref="B4:G4"/>
    <mergeCell ref="B14:G14"/>
    <mergeCell ref="B2:G2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D076C-DD1E-234F-A747-BDCBAF141C39}">
  <dimension ref="A1:L16"/>
  <sheetViews>
    <sheetView workbookViewId="0">
      <selection activeCell="L4" sqref="L4:L6"/>
    </sheetView>
  </sheetViews>
  <sheetFormatPr baseColWidth="10" defaultRowHeight="16" x14ac:dyDescent="0.2"/>
  <cols>
    <col min="2" max="2" width="23.33203125" customWidth="1"/>
    <col min="8" max="8" width="11.83203125" customWidth="1"/>
  </cols>
  <sheetData>
    <row r="1" spans="1:12" x14ac:dyDescent="0.2">
      <c r="B1" s="68" t="s">
        <v>501</v>
      </c>
      <c r="C1" s="68"/>
      <c r="D1" s="68"/>
      <c r="E1" s="68"/>
      <c r="F1" s="68"/>
      <c r="G1" s="68"/>
      <c r="H1" s="68"/>
    </row>
    <row r="2" spans="1:12" ht="17" thickBot="1" x14ac:dyDescent="0.25">
      <c r="A2" s="9"/>
      <c r="B2" s="9"/>
      <c r="C2" s="9"/>
      <c r="D2" s="9"/>
      <c r="E2" s="9"/>
      <c r="F2" s="9"/>
      <c r="G2" s="9"/>
      <c r="H2" s="9"/>
    </row>
    <row r="3" spans="1:12" s="34" customFormat="1" ht="86" thickTop="1" x14ac:dyDescent="0.2">
      <c r="A3" s="43"/>
      <c r="B3" s="40" t="s">
        <v>479</v>
      </c>
      <c r="C3" s="35" t="s">
        <v>491</v>
      </c>
      <c r="D3" s="36" t="s">
        <v>487</v>
      </c>
      <c r="E3" s="36" t="s">
        <v>489</v>
      </c>
      <c r="F3" s="36" t="s">
        <v>488</v>
      </c>
      <c r="G3" s="36" t="s">
        <v>492</v>
      </c>
      <c r="H3" s="36" t="s">
        <v>490</v>
      </c>
    </row>
    <row r="4" spans="1:12" x14ac:dyDescent="0.2">
      <c r="A4" s="9"/>
      <c r="B4" s="9" t="s">
        <v>459</v>
      </c>
      <c r="C4" s="28">
        <f>474+24+1</f>
        <v>499</v>
      </c>
      <c r="D4" s="37">
        <f>1671+558+189</f>
        <v>2418</v>
      </c>
      <c r="E4" s="29">
        <f>D4/C4</f>
        <v>4.8456913827655308</v>
      </c>
      <c r="F4" s="29">
        <f>0.25%*D4</f>
        <v>6.0449999999999999</v>
      </c>
      <c r="G4" s="29">
        <f>0.02*D4</f>
        <v>48.36</v>
      </c>
      <c r="H4" s="29">
        <f>G4-F4</f>
        <v>42.314999999999998</v>
      </c>
    </row>
    <row r="5" spans="1:12" x14ac:dyDescent="0.2">
      <c r="A5" s="9"/>
      <c r="B5" s="9" t="s">
        <v>480</v>
      </c>
      <c r="C5" s="16">
        <f>768+62+5</f>
        <v>835</v>
      </c>
      <c r="D5" s="41">
        <f>2429+1777+616</f>
        <v>4822</v>
      </c>
      <c r="E5" s="15">
        <f t="shared" ref="E5:E12" si="0">D5/C5</f>
        <v>5.7748502994011979</v>
      </c>
      <c r="F5" s="15">
        <f>0.5%*D5</f>
        <v>24.11</v>
      </c>
      <c r="G5" s="15">
        <f t="shared" ref="G5:G11" si="1">0.02*D5</f>
        <v>96.44</v>
      </c>
      <c r="H5" s="15">
        <f t="shared" ref="H5:H11" si="2">G5-F5</f>
        <v>72.33</v>
      </c>
    </row>
    <row r="6" spans="1:12" x14ac:dyDescent="0.2">
      <c r="A6" s="9"/>
      <c r="B6" s="9" t="s">
        <v>481</v>
      </c>
      <c r="C6" s="16">
        <f>789+46+3</f>
        <v>838</v>
      </c>
      <c r="D6" s="41">
        <f>1784+1300+362</f>
        <v>3446</v>
      </c>
      <c r="E6" s="15">
        <f t="shared" si="0"/>
        <v>4.1121718377088303</v>
      </c>
      <c r="F6" s="15">
        <f>0.25%*D6</f>
        <v>8.6150000000000002</v>
      </c>
      <c r="G6" s="15">
        <f t="shared" si="1"/>
        <v>68.92</v>
      </c>
      <c r="H6" s="15">
        <f t="shared" si="2"/>
        <v>60.305</v>
      </c>
      <c r="L6" s="38"/>
    </row>
    <row r="7" spans="1:12" x14ac:dyDescent="0.2">
      <c r="A7" s="9"/>
      <c r="B7" s="9" t="s">
        <v>482</v>
      </c>
      <c r="C7" s="16">
        <f>245+15</f>
        <v>260</v>
      </c>
      <c r="D7" s="41">
        <f>713+278</f>
        <v>991</v>
      </c>
      <c r="E7" s="15">
        <f t="shared" si="0"/>
        <v>3.8115384615384613</v>
      </c>
      <c r="F7" s="15">
        <f t="shared" ref="F7:F11" si="3">0.25%*D7</f>
        <v>2.4775</v>
      </c>
      <c r="G7" s="15">
        <f t="shared" si="1"/>
        <v>19.82</v>
      </c>
      <c r="H7" s="15">
        <f t="shared" si="2"/>
        <v>17.342500000000001</v>
      </c>
    </row>
    <row r="8" spans="1:12" x14ac:dyDescent="0.2">
      <c r="A8" s="9"/>
      <c r="B8" s="9" t="s">
        <v>483</v>
      </c>
      <c r="C8" s="16">
        <f>99+6</f>
        <v>105</v>
      </c>
      <c r="D8" s="41">
        <f>303+116</f>
        <v>419</v>
      </c>
      <c r="E8" s="15">
        <f t="shared" si="0"/>
        <v>3.9904761904761905</v>
      </c>
      <c r="F8" s="15">
        <f t="shared" si="3"/>
        <v>1.0475000000000001</v>
      </c>
      <c r="G8" s="15">
        <f t="shared" si="1"/>
        <v>8.3800000000000008</v>
      </c>
      <c r="H8" s="15">
        <f t="shared" si="2"/>
        <v>7.3325000000000005</v>
      </c>
    </row>
    <row r="9" spans="1:12" x14ac:dyDescent="0.2">
      <c r="A9" s="9"/>
      <c r="B9" s="9" t="s">
        <v>484</v>
      </c>
      <c r="C9" s="16">
        <v>11</v>
      </c>
      <c r="D9" s="41">
        <v>52</v>
      </c>
      <c r="E9" s="15">
        <f t="shared" si="0"/>
        <v>4.7272727272727275</v>
      </c>
      <c r="F9" s="15">
        <f t="shared" si="3"/>
        <v>0.13</v>
      </c>
      <c r="G9" s="15">
        <f t="shared" si="1"/>
        <v>1.04</v>
      </c>
      <c r="H9" s="15">
        <f t="shared" si="2"/>
        <v>0.91</v>
      </c>
    </row>
    <row r="10" spans="1:12" x14ac:dyDescent="0.2">
      <c r="A10" s="9"/>
      <c r="B10" s="9" t="s">
        <v>485</v>
      </c>
      <c r="C10" s="16">
        <f>72+3</f>
        <v>75</v>
      </c>
      <c r="D10" s="41">
        <f>145+37</f>
        <v>182</v>
      </c>
      <c r="E10" s="15">
        <f t="shared" si="0"/>
        <v>2.4266666666666667</v>
      </c>
      <c r="F10" s="15">
        <f t="shared" si="3"/>
        <v>0.45500000000000002</v>
      </c>
      <c r="G10" s="15">
        <f t="shared" si="1"/>
        <v>3.64</v>
      </c>
      <c r="H10" s="15">
        <f t="shared" si="2"/>
        <v>3.1850000000000001</v>
      </c>
    </row>
    <row r="11" spans="1:12" x14ac:dyDescent="0.2">
      <c r="A11" s="9"/>
      <c r="B11" s="9" t="s">
        <v>486</v>
      </c>
      <c r="C11" s="30">
        <f>127+6</f>
        <v>133</v>
      </c>
      <c r="D11" s="42">
        <f>483+103</f>
        <v>586</v>
      </c>
      <c r="E11" s="31">
        <f t="shared" si="0"/>
        <v>4.4060150375939848</v>
      </c>
      <c r="F11" s="31">
        <f t="shared" si="3"/>
        <v>1.4650000000000001</v>
      </c>
      <c r="G11" s="31">
        <f t="shared" si="1"/>
        <v>11.72</v>
      </c>
      <c r="H11" s="31">
        <f t="shared" si="2"/>
        <v>10.255000000000001</v>
      </c>
    </row>
    <row r="12" spans="1:12" ht="17" thickBot="1" x14ac:dyDescent="0.25">
      <c r="A12" s="9"/>
      <c r="B12" s="14" t="s">
        <v>58</v>
      </c>
      <c r="C12" s="39">
        <f>C4+C5+C6+C7+C8+C9+C10+C11</f>
        <v>2756</v>
      </c>
      <c r="D12" s="39">
        <f>D4+D5+D6+D7+D8+D9+D10+D11</f>
        <v>12916</v>
      </c>
      <c r="E12" s="33">
        <f t="shared" si="0"/>
        <v>4.6865021770682151</v>
      </c>
      <c r="F12" s="39">
        <f>F4+F5+F6+F7+F8+F9+F10+F11</f>
        <v>44.345000000000006</v>
      </c>
      <c r="G12" s="39">
        <f>G4+G5+G6+G7+G8+G9+G10+G11</f>
        <v>258.32</v>
      </c>
      <c r="H12" s="39">
        <f>H4+H5+H6+H7+H8+H9+H10+H11</f>
        <v>213.97499999999999</v>
      </c>
    </row>
    <row r="13" spans="1:12" ht="17" thickTop="1" x14ac:dyDescent="0.2">
      <c r="A13" s="9"/>
      <c r="B13" s="9"/>
      <c r="C13" s="9"/>
      <c r="D13" s="9"/>
      <c r="E13" s="9"/>
      <c r="F13" s="9"/>
      <c r="G13" s="9"/>
      <c r="H13" s="9"/>
    </row>
    <row r="16" spans="1:12" x14ac:dyDescent="0.2">
      <c r="F16" s="38"/>
    </row>
  </sheetData>
  <mergeCells count="1">
    <mergeCell ref="B1:H1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61871-0C11-BC48-945A-3EAB30920A58}">
  <dimension ref="A1:L16"/>
  <sheetViews>
    <sheetView workbookViewId="0">
      <selection activeCell="B3" sqref="B3:I11"/>
    </sheetView>
  </sheetViews>
  <sheetFormatPr baseColWidth="10" defaultRowHeight="16" x14ac:dyDescent="0.2"/>
  <cols>
    <col min="2" max="2" width="12.1640625" customWidth="1"/>
    <col min="5" max="5" width="2.33203125" customWidth="1"/>
    <col min="8" max="8" width="2.33203125" customWidth="1"/>
  </cols>
  <sheetData>
    <row r="1" spans="1:12" x14ac:dyDescent="0.2">
      <c r="B1" s="1" t="s">
        <v>507</v>
      </c>
    </row>
    <row r="2" spans="1:12" ht="17" thickBot="1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 ht="40" customHeight="1" thickTop="1" x14ac:dyDescent="0.2">
      <c r="A3" s="9"/>
      <c r="B3" s="25"/>
      <c r="C3" s="69" t="s">
        <v>503</v>
      </c>
      <c r="D3" s="69"/>
      <c r="E3" s="47"/>
      <c r="F3" s="69" t="s">
        <v>502</v>
      </c>
      <c r="G3" s="69"/>
      <c r="H3" s="35"/>
      <c r="I3" s="70" t="s">
        <v>495</v>
      </c>
      <c r="J3" s="9"/>
    </row>
    <row r="4" spans="1:12" ht="29" customHeight="1" x14ac:dyDescent="0.2">
      <c r="A4" s="9"/>
      <c r="B4" s="9"/>
      <c r="C4" s="48" t="s">
        <v>493</v>
      </c>
      <c r="D4" s="49" t="s">
        <v>494</v>
      </c>
      <c r="E4" s="50"/>
      <c r="F4" s="48" t="s">
        <v>493</v>
      </c>
      <c r="G4" s="49" t="s">
        <v>494</v>
      </c>
      <c r="H4" s="50"/>
      <c r="I4" s="71"/>
      <c r="J4" s="10"/>
    </row>
    <row r="5" spans="1:12" x14ac:dyDescent="0.2">
      <c r="A5" s="9"/>
      <c r="B5" s="9" t="s">
        <v>43</v>
      </c>
      <c r="C5" s="15">
        <f>VLOOKUP($B5,'4. Sales apportionment'!$B$2:$G$218,4,0)</f>
        <v>5.4427123444429801</v>
      </c>
      <c r="D5" s="17">
        <f t="shared" ref="D5:D11" si="0">C5*G5/F5</f>
        <v>11.648301158412034</v>
      </c>
      <c r="E5" s="9"/>
      <c r="F5" s="15">
        <f>VLOOKUP($B5,'5. IRR-various rates'!$B$2:$F$91,2,0)</f>
        <v>2.4144813163673402</v>
      </c>
      <c r="G5" s="15">
        <f>VLOOKUP($B5,'5. IRR-various rates'!$B$2:$F$91,4,0)</f>
        <v>5.16738782697586</v>
      </c>
      <c r="H5" s="9"/>
      <c r="I5" s="15">
        <f>VLOOKUP($B5,'4. Sales apportionment'!$B$2:$G$218,5,0)</f>
        <v>61.562609387180103</v>
      </c>
      <c r="J5" s="9"/>
      <c r="L5" s="45"/>
    </row>
    <row r="6" spans="1:12" x14ac:dyDescent="0.2">
      <c r="A6" s="9"/>
      <c r="B6" s="9" t="s">
        <v>44</v>
      </c>
      <c r="C6" s="15">
        <f>VLOOKUP($B6,'4. Sales apportionment'!$B$2:$G$218,4,0)</f>
        <v>17.7337349163802</v>
      </c>
      <c r="D6" s="17">
        <f>C6*G6/F6</f>
        <v>50.396233580514945</v>
      </c>
      <c r="E6" s="9"/>
      <c r="F6" s="15">
        <f>VLOOKUP($B6,'5. IRR-various rates'!$B$2:$F$91,2,0)</f>
        <v>6.0173778559077897</v>
      </c>
      <c r="G6" s="15">
        <f>VLOOKUP($B6,'5. IRR-various rates'!$B$2:$F$91,4,0)</f>
        <v>17.100355982452399</v>
      </c>
      <c r="H6" s="9"/>
      <c r="I6" s="15">
        <f>VLOOKUP($B6,'4. Sales apportionment'!$B$2:$G$218,5,0)</f>
        <v>81.404319377575206</v>
      </c>
      <c r="J6" s="9"/>
      <c r="L6" s="45"/>
    </row>
    <row r="7" spans="1:12" x14ac:dyDescent="0.2">
      <c r="A7" s="9"/>
      <c r="B7" s="9" t="s">
        <v>8</v>
      </c>
      <c r="C7" s="15">
        <f>VLOOKUP($B7,'4. Sales apportionment'!$B$2:$G$218,4,0)</f>
        <v>7.8512643746057798</v>
      </c>
      <c r="D7" s="17">
        <f>C7*G7/F7</f>
        <v>44.615730679072371</v>
      </c>
      <c r="E7" s="9"/>
      <c r="F7" s="15">
        <f>VLOOKUP($B7,'5. IRR-various rates'!$B$2:$F$91,2,0)</f>
        <v>6.3774705729033396</v>
      </c>
      <c r="G7" s="15">
        <f>VLOOKUP($B7,'5. IRR-various rates'!$B$2:$F$91,4,0)</f>
        <v>36.240724540453598</v>
      </c>
      <c r="H7" s="9"/>
      <c r="I7" s="15">
        <f>VLOOKUP($B7,'4. Sales apportionment'!$B$2:$G$218,5,0)</f>
        <v>68.053239829767307</v>
      </c>
      <c r="J7" s="9"/>
      <c r="L7" s="45"/>
    </row>
    <row r="8" spans="1:12" x14ac:dyDescent="0.2">
      <c r="A8" s="9"/>
      <c r="B8" s="9" t="s">
        <v>46</v>
      </c>
      <c r="C8" s="15">
        <f>VLOOKUP($B8,'4. Sales apportionment'!$B$2:$G$218,4,0)</f>
        <v>2.42650604718609</v>
      </c>
      <c r="D8" s="17">
        <f>C8*G8/F8</f>
        <v>7.3370384685984114</v>
      </c>
      <c r="E8" s="9"/>
      <c r="F8" s="15">
        <f>VLOOKUP($B8,'5. IRR-various rates'!$B$2:$F$91,2,0)</f>
        <v>0.59012030170930596</v>
      </c>
      <c r="G8" s="15">
        <f>VLOOKUP($B8,'5. IRR-various rates'!$B$2:$F$91,4,0)</f>
        <v>1.7843497071697301</v>
      </c>
      <c r="H8" s="9"/>
      <c r="I8" s="15">
        <f>VLOOKUP($B8,'4. Sales apportionment'!$B$2:$G$218,5,0)</f>
        <v>93.627077117422999</v>
      </c>
      <c r="J8" s="9"/>
      <c r="L8" s="45"/>
    </row>
    <row r="9" spans="1:12" x14ac:dyDescent="0.2">
      <c r="A9" s="9"/>
      <c r="B9" s="9" t="s">
        <v>29</v>
      </c>
      <c r="C9" s="15">
        <f>VLOOKUP($B9,'4. Sales apportionment'!$B$2:$G$218,4,0)</f>
        <v>6.9664714969150197</v>
      </c>
      <c r="D9" s="17">
        <f>C9*G9/F9</f>
        <v>35.21153408593544</v>
      </c>
      <c r="E9" s="9"/>
      <c r="F9" s="15">
        <f>VLOOKUP($B9,'5. IRR-various rates'!$B$2:$F$91,2,0)</f>
        <v>4.4886388079300898</v>
      </c>
      <c r="G9" s="15">
        <f>VLOOKUP($B9,'5. IRR-various rates'!$B$2:$F$91,4,0)</f>
        <v>22.687505210474701</v>
      </c>
      <c r="H9" s="9"/>
      <c r="I9" s="15">
        <f>VLOOKUP($B9,'4. Sales apportionment'!$B$2:$G$218,5,0)</f>
        <v>236.36607272561801</v>
      </c>
      <c r="J9" s="9"/>
      <c r="L9" s="45"/>
    </row>
    <row r="10" spans="1:12" x14ac:dyDescent="0.2">
      <c r="A10" s="9"/>
      <c r="B10" s="9" t="s">
        <v>52</v>
      </c>
      <c r="C10" s="31">
        <f>VLOOKUP($B10,'4. Sales apportionment'!$B$2:$G$218,4,0)</f>
        <v>7.6027625317647702</v>
      </c>
      <c r="D10" s="63">
        <f t="shared" si="0"/>
        <v>13.095881648212844</v>
      </c>
      <c r="E10" s="54"/>
      <c r="F10" s="31">
        <f>VLOOKUP($B10,'5. IRR-various rates'!$B$2:$F$91,2,0)</f>
        <v>9.0765852415657093</v>
      </c>
      <c r="G10" s="31">
        <f>VLOOKUP($B10,'5. IRR-various rates'!$B$2:$F$91,4,0)</f>
        <v>15.6345651461336</v>
      </c>
      <c r="H10" s="54"/>
      <c r="I10" s="31">
        <f>VLOOKUP($B10,'4. Sales apportionment'!$B$2:$G$218,5,0)</f>
        <v>21.332112526775202</v>
      </c>
      <c r="J10" s="9"/>
      <c r="L10" s="45"/>
    </row>
    <row r="11" spans="1:12" ht="17" thickBot="1" x14ac:dyDescent="0.25">
      <c r="A11" s="9"/>
      <c r="B11" s="14" t="s">
        <v>496</v>
      </c>
      <c r="C11" s="33">
        <f>'4. Sales apportionment'!M9</f>
        <v>381.19777633964901</v>
      </c>
      <c r="D11" s="33">
        <f t="shared" si="0"/>
        <v>1008.120083922096</v>
      </c>
      <c r="E11" s="51"/>
      <c r="F11" s="33">
        <f>'5.2 - minrates'!D12</f>
        <v>269.61880810691599</v>
      </c>
      <c r="G11" s="33">
        <f>'5.2 - minrates'!F12</f>
        <v>713.03704356747699</v>
      </c>
      <c r="H11" s="52"/>
      <c r="I11" s="39">
        <f>'4. Sales apportionment'!N9</f>
        <v>2838.7108496057781</v>
      </c>
      <c r="J11" s="53"/>
    </row>
    <row r="12" spans="1:12" ht="17" thickTop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</row>
    <row r="15" spans="1:12" x14ac:dyDescent="0.2">
      <c r="J15" s="46"/>
    </row>
    <row r="16" spans="1:12" x14ac:dyDescent="0.2">
      <c r="J16" s="46"/>
    </row>
  </sheetData>
  <mergeCells count="3">
    <mergeCell ref="F3:G3"/>
    <mergeCell ref="C3:D3"/>
    <mergeCell ref="I3:I4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EAA88-E82E-114E-8938-5BB696B476C1}">
  <sheetPr>
    <tabColor theme="1"/>
  </sheetPr>
  <dimension ref="A1"/>
  <sheetViews>
    <sheetView workbookViewId="0">
      <selection activeCell="L31" sqref="L31"/>
    </sheetView>
  </sheetViews>
  <sheetFormatPr baseColWidth="10" defaultRowHeight="16" x14ac:dyDescent="0.2"/>
  <sheetData/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F4ECE-13AE-554D-965C-2473EB9F44F2}">
  <dimension ref="A1:O217"/>
  <sheetViews>
    <sheetView workbookViewId="0">
      <selection activeCell="I1" sqref="I1:O9"/>
    </sheetView>
  </sheetViews>
  <sheetFormatPr baseColWidth="10" defaultRowHeight="16" x14ac:dyDescent="0.2"/>
  <cols>
    <col min="2" max="2" width="23.33203125" customWidth="1"/>
    <col min="9" max="9" width="19.6640625" customWidth="1"/>
  </cols>
  <sheetData>
    <row r="1" spans="1:15" x14ac:dyDescent="0.2">
      <c r="A1" t="s">
        <v>63</v>
      </c>
      <c r="B1" t="s">
        <v>510</v>
      </c>
      <c r="C1" t="s">
        <v>431</v>
      </c>
      <c r="D1" t="s">
        <v>432</v>
      </c>
      <c r="E1" t="s">
        <v>430</v>
      </c>
      <c r="F1" t="s">
        <v>433</v>
      </c>
      <c r="G1" t="s">
        <v>64</v>
      </c>
      <c r="I1" s="3" t="s">
        <v>54</v>
      </c>
      <c r="J1" s="3" t="s">
        <v>55</v>
      </c>
      <c r="K1" s="3" t="s">
        <v>435</v>
      </c>
      <c r="L1" s="3" t="s">
        <v>436</v>
      </c>
      <c r="M1" s="3" t="s">
        <v>434</v>
      </c>
      <c r="N1" s="3" t="s">
        <v>437</v>
      </c>
      <c r="O1" s="3" t="s">
        <v>509</v>
      </c>
    </row>
    <row r="2" spans="1:15" x14ac:dyDescent="0.2">
      <c r="A2" t="s">
        <v>65</v>
      </c>
      <c r="B2" t="s">
        <v>41</v>
      </c>
      <c r="C2">
        <v>1.3247144219189699</v>
      </c>
      <c r="D2">
        <v>0.96450774793869598</v>
      </c>
      <c r="E2">
        <v>2.2892221698576698</v>
      </c>
      <c r="F2">
        <v>16.491252865843698</v>
      </c>
      <c r="G2">
        <v>0.138814327115137</v>
      </c>
      <c r="I2" s="59" t="s">
        <v>60</v>
      </c>
      <c r="J2" s="59">
        <v>27</v>
      </c>
      <c r="K2" s="59">
        <v>95.726770599999995</v>
      </c>
      <c r="L2" s="59">
        <v>38.106300900000001</v>
      </c>
      <c r="M2" s="59">
        <v>133.83307099999999</v>
      </c>
      <c r="N2" s="59">
        <v>447.42082399999998</v>
      </c>
      <c r="O2" s="59">
        <v>0.29912123848754968</v>
      </c>
    </row>
    <row r="3" spans="1:15" x14ac:dyDescent="0.2">
      <c r="A3" t="s">
        <v>66</v>
      </c>
      <c r="B3" t="s">
        <v>27</v>
      </c>
      <c r="C3">
        <v>2.5794688313970502</v>
      </c>
      <c r="D3">
        <v>3.32791669785043</v>
      </c>
      <c r="E3">
        <v>5.9073855292474899</v>
      </c>
      <c r="F3">
        <v>91.788038707871706</v>
      </c>
      <c r="G3">
        <v>6.4358990696473703E-2</v>
      </c>
      <c r="I3" s="59" t="s">
        <v>62</v>
      </c>
      <c r="J3" s="59">
        <v>1</v>
      </c>
      <c r="K3" s="59">
        <v>131.25848500000001</v>
      </c>
      <c r="L3" s="59">
        <v>20.958622600000002</v>
      </c>
      <c r="M3" s="59">
        <v>152.217107</v>
      </c>
      <c r="N3" s="59">
        <v>313.00382200000001</v>
      </c>
      <c r="O3">
        <v>0.48631069750962974</v>
      </c>
    </row>
    <row r="4" spans="1:15" x14ac:dyDescent="0.2">
      <c r="A4" t="s">
        <v>67</v>
      </c>
      <c r="B4" t="s">
        <v>0</v>
      </c>
      <c r="C4">
        <v>3.0422458303800699</v>
      </c>
      <c r="D4">
        <v>1.2367489702296599</v>
      </c>
      <c r="E4">
        <v>4.2789948006097296</v>
      </c>
      <c r="F4">
        <v>14.2303928592899</v>
      </c>
      <c r="G4">
        <v>0.30069407379827301</v>
      </c>
      <c r="I4" s="59" t="s">
        <v>61</v>
      </c>
      <c r="J4" s="59">
        <v>59</v>
      </c>
      <c r="K4" s="59">
        <v>93.038228799999999</v>
      </c>
      <c r="L4" s="59">
        <v>54.4209739</v>
      </c>
      <c r="M4" s="59">
        <v>147.459203</v>
      </c>
      <c r="N4" s="59">
        <v>816.47030900000004</v>
      </c>
      <c r="O4">
        <v>0.1806057138570118</v>
      </c>
    </row>
    <row r="5" spans="1:15" x14ac:dyDescent="0.2">
      <c r="A5" t="s">
        <v>68</v>
      </c>
      <c r="B5" t="s">
        <v>1</v>
      </c>
      <c r="C5">
        <v>4.6806180950612397</v>
      </c>
      <c r="D5">
        <v>1.8383805659540799</v>
      </c>
      <c r="E5">
        <v>6.5189986610153099</v>
      </c>
      <c r="F5">
        <v>26.9825844813552</v>
      </c>
      <c r="G5">
        <v>0.241600231642744</v>
      </c>
      <c r="I5" s="59" t="s">
        <v>57</v>
      </c>
      <c r="J5" s="59">
        <v>52</v>
      </c>
      <c r="K5" s="59">
        <v>59.978222899999999</v>
      </c>
      <c r="L5" s="59">
        <v>43.523871800000002</v>
      </c>
      <c r="M5" s="59">
        <v>103.502095</v>
      </c>
      <c r="N5" s="59">
        <v>1024.5492300000001</v>
      </c>
      <c r="O5" s="59">
        <v>0.10102208070567774</v>
      </c>
    </row>
    <row r="6" spans="1:15" x14ac:dyDescent="0.2">
      <c r="A6" t="s">
        <v>69</v>
      </c>
      <c r="B6" t="s">
        <v>42</v>
      </c>
      <c r="C6">
        <v>4.0600822129921799</v>
      </c>
      <c r="D6">
        <v>0.286823423171988</v>
      </c>
      <c r="E6">
        <v>4.3469056361641698</v>
      </c>
      <c r="F6">
        <v>0.25030141216047003</v>
      </c>
      <c r="G6">
        <v>17.366684425165499</v>
      </c>
      <c r="I6" s="59" t="s">
        <v>56</v>
      </c>
      <c r="J6" s="59">
        <v>53</v>
      </c>
      <c r="K6" s="59">
        <v>1.1960694300000001</v>
      </c>
      <c r="L6" s="59">
        <v>4.4669787400000001</v>
      </c>
      <c r="M6" s="59">
        <v>5.6630481699999997</v>
      </c>
      <c r="N6" s="59">
        <v>225.48593700000001</v>
      </c>
      <c r="O6" s="59">
        <v>2.5114861908217361E-2</v>
      </c>
    </row>
    <row r="7" spans="1:15" x14ac:dyDescent="0.2">
      <c r="A7" t="s">
        <v>70</v>
      </c>
      <c r="B7" t="s">
        <v>43</v>
      </c>
      <c r="C7">
        <v>2.4144813163673402</v>
      </c>
      <c r="D7">
        <v>3.94648373231851</v>
      </c>
      <c r="E7">
        <v>6.3609650486858502</v>
      </c>
      <c r="F7">
        <v>61.562609387180103</v>
      </c>
      <c r="G7">
        <v>0.103325136994769</v>
      </c>
      <c r="I7" s="59" t="s">
        <v>59</v>
      </c>
      <c r="J7" s="59">
        <v>23</v>
      </c>
      <c r="K7" s="59">
        <v>0</v>
      </c>
      <c r="L7" s="59">
        <v>0.27074109000000002</v>
      </c>
      <c r="M7" s="59">
        <v>0.27074109000000002</v>
      </c>
      <c r="N7" s="59">
        <v>11.7807271</v>
      </c>
      <c r="O7" s="59">
        <v>2.2981696095820778E-2</v>
      </c>
    </row>
    <row r="8" spans="1:15" x14ac:dyDescent="0.2">
      <c r="A8" t="s">
        <v>71</v>
      </c>
      <c r="B8" t="s">
        <v>44</v>
      </c>
      <c r="C8">
        <v>19.139012922360401</v>
      </c>
      <c r="D8">
        <v>5.8734904207467498</v>
      </c>
      <c r="E8">
        <v>25.012503343107099</v>
      </c>
      <c r="F8">
        <v>81.404319377575206</v>
      </c>
      <c r="G8">
        <v>0.30726260638692199</v>
      </c>
      <c r="I8" s="59" t="s">
        <v>315</v>
      </c>
      <c r="J8" s="59">
        <v>40</v>
      </c>
      <c r="K8" s="59">
        <v>91.955705300000005</v>
      </c>
      <c r="L8" s="59">
        <v>31.1969371</v>
      </c>
      <c r="M8" s="59">
        <v>123.152642</v>
      </c>
      <c r="N8" s="59">
        <v>166.066168</v>
      </c>
      <c r="O8" s="59">
        <v>0.74158778686336635</v>
      </c>
    </row>
    <row r="9" spans="1:15" x14ac:dyDescent="0.2">
      <c r="A9" t="s">
        <v>72</v>
      </c>
      <c r="B9" t="s">
        <v>50</v>
      </c>
      <c r="C9">
        <v>8.3741973255226405</v>
      </c>
      <c r="D9">
        <v>0.23554736735336601</v>
      </c>
      <c r="E9">
        <v>8.6097446928759993</v>
      </c>
      <c r="F9">
        <v>0.19156046134330301</v>
      </c>
      <c r="G9">
        <v>44.945311952690098</v>
      </c>
      <c r="I9" s="59" t="s">
        <v>58</v>
      </c>
      <c r="J9" s="59">
        <v>215</v>
      </c>
      <c r="K9" s="59">
        <v>381.19777599999998</v>
      </c>
      <c r="L9" s="59">
        <v>161.747489</v>
      </c>
      <c r="M9" s="59">
        <v>542.94526499999995</v>
      </c>
      <c r="N9" s="59">
        <v>2838.7108499999999</v>
      </c>
      <c r="O9" s="59">
        <v>0.19126473025598925</v>
      </c>
    </row>
    <row r="10" spans="1:15" x14ac:dyDescent="0.2">
      <c r="A10" t="s">
        <v>73</v>
      </c>
      <c r="B10" t="s">
        <v>45</v>
      </c>
      <c r="C10">
        <v>0.25563070119953701</v>
      </c>
      <c r="D10">
        <v>1.3017335020954299</v>
      </c>
      <c r="E10">
        <v>1.5573642032949599</v>
      </c>
      <c r="F10">
        <v>16.073049746851101</v>
      </c>
      <c r="G10">
        <v>9.6892887648784107E-2</v>
      </c>
    </row>
    <row r="11" spans="1:15" x14ac:dyDescent="0.2">
      <c r="A11" t="s">
        <v>74</v>
      </c>
      <c r="B11" t="s">
        <v>75</v>
      </c>
      <c r="C11">
        <v>7.8168916894661304</v>
      </c>
      <c r="D11">
        <v>25.487316474568601</v>
      </c>
      <c r="E11">
        <v>33.304208164034797</v>
      </c>
      <c r="F11">
        <v>618.84084094444904</v>
      </c>
      <c r="G11">
        <v>5.3817081809286002E-2</v>
      </c>
    </row>
    <row r="12" spans="1:15" x14ac:dyDescent="0.2">
      <c r="A12" t="s">
        <v>76</v>
      </c>
      <c r="B12" t="s">
        <v>5</v>
      </c>
      <c r="C12">
        <v>4.0983897911283602</v>
      </c>
      <c r="D12">
        <v>0.51686324609411505</v>
      </c>
      <c r="E12">
        <v>4.6152530372224696</v>
      </c>
      <c r="F12">
        <v>11.3503066486552</v>
      </c>
      <c r="G12">
        <v>0.40661923770749198</v>
      </c>
    </row>
    <row r="13" spans="1:15" x14ac:dyDescent="0.2">
      <c r="A13" t="s">
        <v>77</v>
      </c>
      <c r="B13" t="s">
        <v>7</v>
      </c>
      <c r="C13">
        <v>1.77691438771159</v>
      </c>
      <c r="D13">
        <v>0.42857183821427502</v>
      </c>
      <c r="E13">
        <v>2.2054862259258701</v>
      </c>
      <c r="F13">
        <v>8.0939658967433896</v>
      </c>
      <c r="G13">
        <v>0.27248523827030802</v>
      </c>
    </row>
    <row r="14" spans="1:15" x14ac:dyDescent="0.2">
      <c r="A14" t="s">
        <v>78</v>
      </c>
      <c r="B14" t="s">
        <v>8</v>
      </c>
      <c r="C14">
        <v>6.3774705729033396</v>
      </c>
      <c r="D14">
        <v>5.1707920013120301</v>
      </c>
      <c r="E14">
        <v>11.5482625742154</v>
      </c>
      <c r="F14">
        <v>68.053239829767307</v>
      </c>
      <c r="G14">
        <v>0.16969453038683999</v>
      </c>
    </row>
    <row r="15" spans="1:15" x14ac:dyDescent="0.2">
      <c r="A15" t="s">
        <v>79</v>
      </c>
      <c r="B15" t="s">
        <v>9</v>
      </c>
      <c r="C15">
        <v>19.983913096947902</v>
      </c>
      <c r="D15">
        <v>7.4468092750689898</v>
      </c>
      <c r="E15">
        <v>27.430722372016898</v>
      </c>
      <c r="F15">
        <v>97.954446130320605</v>
      </c>
      <c r="G15">
        <v>0.28003550074207501</v>
      </c>
    </row>
    <row r="16" spans="1:15" x14ac:dyDescent="0.2">
      <c r="A16" t="s">
        <v>80</v>
      </c>
      <c r="B16" t="s">
        <v>10</v>
      </c>
      <c r="C16">
        <v>0.179223287002205</v>
      </c>
      <c r="D16">
        <v>0.23451667493431999</v>
      </c>
      <c r="E16">
        <v>0.41373996193652501</v>
      </c>
      <c r="F16">
        <v>5.4515581048235697</v>
      </c>
      <c r="G16">
        <v>7.5893891981165099E-2</v>
      </c>
    </row>
    <row r="17" spans="1:7" x14ac:dyDescent="0.2">
      <c r="A17" t="s">
        <v>81</v>
      </c>
      <c r="B17" t="s">
        <v>82</v>
      </c>
      <c r="C17">
        <v>12.8661355140549</v>
      </c>
      <c r="D17">
        <v>4.85592224997598</v>
      </c>
      <c r="E17">
        <v>17.7220577640309</v>
      </c>
      <c r="F17">
        <v>25.0415627990049</v>
      </c>
      <c r="G17">
        <v>0.70770574130202102</v>
      </c>
    </row>
    <row r="18" spans="1:7" x14ac:dyDescent="0.2">
      <c r="A18" t="s">
        <v>83</v>
      </c>
      <c r="B18" t="s">
        <v>46</v>
      </c>
      <c r="C18">
        <v>0.59012030170930596</v>
      </c>
      <c r="D18">
        <v>1.9658819863324799</v>
      </c>
      <c r="E18">
        <v>2.5560022880417899</v>
      </c>
      <c r="F18">
        <v>93.627077117422999</v>
      </c>
      <c r="G18">
        <v>2.7299819312271802E-2</v>
      </c>
    </row>
    <row r="19" spans="1:7" x14ac:dyDescent="0.2">
      <c r="A19" t="s">
        <v>84</v>
      </c>
      <c r="B19" t="s">
        <v>47</v>
      </c>
      <c r="C19">
        <v>0.112736571757678</v>
      </c>
      <c r="D19">
        <v>1.14292283392442</v>
      </c>
      <c r="E19">
        <v>1.2556594056821</v>
      </c>
      <c r="F19">
        <v>49.115430562545697</v>
      </c>
      <c r="G19">
        <v>2.5565476904108399E-2</v>
      </c>
    </row>
    <row r="20" spans="1:7" x14ac:dyDescent="0.2">
      <c r="A20" t="s">
        <v>85</v>
      </c>
      <c r="B20" t="s">
        <v>12</v>
      </c>
      <c r="C20">
        <v>18.3131413955551</v>
      </c>
      <c r="D20">
        <v>3.96815103730389</v>
      </c>
      <c r="E20">
        <v>22.281292432859001</v>
      </c>
      <c r="F20">
        <v>14.2097139969911</v>
      </c>
      <c r="G20">
        <v>1.56803243454281</v>
      </c>
    </row>
    <row r="21" spans="1:7" x14ac:dyDescent="0.2">
      <c r="A21" t="s">
        <v>86</v>
      </c>
      <c r="B21" t="s">
        <v>38</v>
      </c>
      <c r="C21">
        <v>0.36367202975143098</v>
      </c>
      <c r="D21">
        <v>0.12527029902468201</v>
      </c>
      <c r="E21">
        <v>0.48894232877611299</v>
      </c>
      <c r="F21">
        <v>0.25950422875731</v>
      </c>
      <c r="G21">
        <v>1.8841401202497401</v>
      </c>
    </row>
    <row r="22" spans="1:7" x14ac:dyDescent="0.2">
      <c r="A22" t="s">
        <v>87</v>
      </c>
      <c r="B22" t="s">
        <v>13</v>
      </c>
      <c r="C22">
        <v>5.8613079530719396</v>
      </c>
      <c r="D22">
        <v>3.3904566448478599</v>
      </c>
      <c r="E22">
        <v>9.2517645979198004</v>
      </c>
      <c r="F22">
        <v>44.841785038614198</v>
      </c>
      <c r="G22">
        <v>0.206320167449911</v>
      </c>
    </row>
    <row r="23" spans="1:7" x14ac:dyDescent="0.2">
      <c r="A23" t="s">
        <v>88</v>
      </c>
      <c r="B23" t="s">
        <v>29</v>
      </c>
      <c r="C23">
        <v>4.4886388079300898</v>
      </c>
      <c r="D23">
        <v>3.9713463327777099</v>
      </c>
      <c r="E23">
        <v>8.4599851407078006</v>
      </c>
      <c r="F23">
        <v>236.36607272561801</v>
      </c>
      <c r="G23">
        <v>3.57918758946782E-2</v>
      </c>
    </row>
    <row r="24" spans="1:7" x14ac:dyDescent="0.2">
      <c r="A24" t="s">
        <v>89</v>
      </c>
      <c r="B24" t="s">
        <v>31</v>
      </c>
      <c r="C24">
        <v>0</v>
      </c>
      <c r="D24">
        <v>1.6586222242809301</v>
      </c>
      <c r="E24">
        <v>1.6586222242809301</v>
      </c>
      <c r="F24">
        <v>83.631273624063198</v>
      </c>
      <c r="G24">
        <v>1.98325596682495E-2</v>
      </c>
    </row>
    <row r="25" spans="1:7" x14ac:dyDescent="0.2">
      <c r="A25" t="s">
        <v>90</v>
      </c>
      <c r="B25" t="s">
        <v>15</v>
      </c>
      <c r="C25">
        <v>1.9573749993831002E-2</v>
      </c>
      <c r="D25">
        <v>4.9331543139363998E-2</v>
      </c>
      <c r="E25">
        <v>6.8905293133195003E-2</v>
      </c>
      <c r="F25">
        <v>0.94257371874111096</v>
      </c>
      <c r="G25">
        <v>7.3103346468458702E-2</v>
      </c>
    </row>
    <row r="26" spans="1:7" x14ac:dyDescent="0.2">
      <c r="A26" t="s">
        <v>91</v>
      </c>
      <c r="B26" t="s">
        <v>16</v>
      </c>
      <c r="C26">
        <v>8.5125181289291998</v>
      </c>
      <c r="D26">
        <v>0.83961492164388096</v>
      </c>
      <c r="E26">
        <v>9.3521330505730802</v>
      </c>
      <c r="F26">
        <v>5.1507692905295599</v>
      </c>
      <c r="G26">
        <v>1.81567694514455</v>
      </c>
    </row>
    <row r="27" spans="1:7" x14ac:dyDescent="0.2">
      <c r="A27" t="s">
        <v>92</v>
      </c>
      <c r="B27" t="s">
        <v>33</v>
      </c>
      <c r="C27">
        <v>1.66770100194749</v>
      </c>
      <c r="D27">
        <v>0.79924118457389703</v>
      </c>
      <c r="E27">
        <v>2.4669421865213899</v>
      </c>
      <c r="F27">
        <v>24.7676609132095</v>
      </c>
      <c r="G27">
        <v>9.9603357586572794E-2</v>
      </c>
    </row>
    <row r="28" spans="1:7" x14ac:dyDescent="0.2">
      <c r="A28" t="s">
        <v>93</v>
      </c>
      <c r="B28" t="s">
        <v>48</v>
      </c>
      <c r="C28">
        <v>0.53995344704529802</v>
      </c>
      <c r="D28">
        <v>3.43651258321571</v>
      </c>
      <c r="E28">
        <v>3.97646603026101</v>
      </c>
      <c r="F28">
        <v>48.589021459390501</v>
      </c>
      <c r="G28">
        <v>8.1838775732177405E-2</v>
      </c>
    </row>
    <row r="29" spans="1:7" x14ac:dyDescent="0.2">
      <c r="A29" t="s">
        <v>94</v>
      </c>
      <c r="B29" t="s">
        <v>18</v>
      </c>
      <c r="C29">
        <v>6.7336670423768599</v>
      </c>
      <c r="D29">
        <v>3.60187067311369</v>
      </c>
      <c r="E29">
        <v>10.335537715490601</v>
      </c>
      <c r="F29">
        <v>36.965121394268699</v>
      </c>
      <c r="G29">
        <v>0.27960242860430701</v>
      </c>
    </row>
    <row r="30" spans="1:7" x14ac:dyDescent="0.2">
      <c r="A30" t="s">
        <v>95</v>
      </c>
      <c r="B30" t="s">
        <v>39</v>
      </c>
      <c r="C30">
        <v>0</v>
      </c>
      <c r="D30">
        <v>0.49388459971033</v>
      </c>
      <c r="E30">
        <v>0.49388459971033</v>
      </c>
      <c r="F30">
        <v>12.578875109958201</v>
      </c>
      <c r="G30">
        <v>3.9263017987939297E-2</v>
      </c>
    </row>
    <row r="31" spans="1:7" x14ac:dyDescent="0.2">
      <c r="A31" t="s">
        <v>96</v>
      </c>
      <c r="B31" t="s">
        <v>34</v>
      </c>
      <c r="C31">
        <v>1.2232156404054499</v>
      </c>
      <c r="D31">
        <v>0.57167575749789601</v>
      </c>
      <c r="E31">
        <v>1.7948913979033401</v>
      </c>
      <c r="F31">
        <v>32.8000722553709</v>
      </c>
      <c r="G31">
        <v>5.4722178168660499E-2</v>
      </c>
    </row>
    <row r="32" spans="1:7" x14ac:dyDescent="0.2">
      <c r="A32" t="s">
        <v>97</v>
      </c>
      <c r="B32" t="s">
        <v>49</v>
      </c>
      <c r="C32">
        <v>6.2252997047373899</v>
      </c>
      <c r="D32">
        <v>0.449818621372021</v>
      </c>
      <c r="E32">
        <v>6.67511832610941</v>
      </c>
      <c r="F32">
        <v>9.7141767262453893</v>
      </c>
      <c r="G32">
        <v>0.68715224297647703</v>
      </c>
    </row>
    <row r="33" spans="1:7" x14ac:dyDescent="0.2">
      <c r="A33" t="s">
        <v>98</v>
      </c>
      <c r="B33" t="s">
        <v>21</v>
      </c>
      <c r="C33">
        <v>2.024178020625</v>
      </c>
      <c r="D33">
        <v>0.49043872327972998</v>
      </c>
      <c r="E33">
        <v>2.51461674390473</v>
      </c>
      <c r="F33">
        <v>5.8066111108056297</v>
      </c>
      <c r="G33">
        <v>0.43306098788417902</v>
      </c>
    </row>
    <row r="34" spans="1:7" x14ac:dyDescent="0.2">
      <c r="A34" t="s">
        <v>99</v>
      </c>
      <c r="B34" t="s">
        <v>51</v>
      </c>
      <c r="C34">
        <v>0.259756113524721</v>
      </c>
      <c r="D34">
        <v>0.404639740153655</v>
      </c>
      <c r="E34">
        <v>0.66439585367837595</v>
      </c>
      <c r="F34">
        <v>29.324908859061399</v>
      </c>
      <c r="G34">
        <v>2.26563655106835E-2</v>
      </c>
    </row>
    <row r="35" spans="1:7" x14ac:dyDescent="0.2">
      <c r="A35" t="s">
        <v>100</v>
      </c>
      <c r="B35" t="s">
        <v>36</v>
      </c>
      <c r="C35">
        <v>4.6231069632417201</v>
      </c>
      <c r="D35">
        <v>7.6976652253005904</v>
      </c>
      <c r="E35">
        <v>12.3207721885423</v>
      </c>
      <c r="F35">
        <v>16.314588239968099</v>
      </c>
      <c r="G35">
        <v>0.75519970270278802</v>
      </c>
    </row>
    <row r="36" spans="1:7" x14ac:dyDescent="0.2">
      <c r="A36" t="s">
        <v>101</v>
      </c>
      <c r="B36" t="s">
        <v>23</v>
      </c>
      <c r="C36">
        <v>1.7625531547643201E-2</v>
      </c>
      <c r="D36">
        <v>6.9047532125775496E-2</v>
      </c>
      <c r="E36">
        <v>8.6673063673418704E-2</v>
      </c>
      <c r="F36">
        <v>1.2082934246517401</v>
      </c>
      <c r="G36">
        <v>7.1731801154508695E-2</v>
      </c>
    </row>
    <row r="37" spans="1:7" x14ac:dyDescent="0.2">
      <c r="A37" t="s">
        <v>102</v>
      </c>
      <c r="B37" t="s">
        <v>52</v>
      </c>
      <c r="C37">
        <v>10.631671342539301</v>
      </c>
      <c r="D37">
        <v>1.01442790702463</v>
      </c>
      <c r="E37">
        <v>11.646099249563999</v>
      </c>
      <c r="F37">
        <v>21.332112526775202</v>
      </c>
      <c r="G37">
        <v>0.54594214403033203</v>
      </c>
    </row>
    <row r="38" spans="1:7" x14ac:dyDescent="0.2">
      <c r="A38" t="s">
        <v>103</v>
      </c>
      <c r="B38" t="s">
        <v>24</v>
      </c>
      <c r="C38">
        <v>4.2337540752485001</v>
      </c>
      <c r="D38">
        <v>2.9851452406927899</v>
      </c>
      <c r="E38">
        <v>7.2188993159412798</v>
      </c>
      <c r="F38">
        <v>40.471950638529499</v>
      </c>
      <c r="G38">
        <v>0.178367961070521</v>
      </c>
    </row>
    <row r="39" spans="1:7" x14ac:dyDescent="0.2">
      <c r="A39" t="s">
        <v>104</v>
      </c>
      <c r="B39" t="s">
        <v>25</v>
      </c>
      <c r="C39">
        <v>3.21488208286743</v>
      </c>
      <c r="D39">
        <v>1.2822258841555501</v>
      </c>
      <c r="E39">
        <v>4.4971079670229797</v>
      </c>
      <c r="F39">
        <v>18.257175466991001</v>
      </c>
      <c r="G39">
        <v>0.246320027714788</v>
      </c>
    </row>
    <row r="40" spans="1:7" x14ac:dyDescent="0.2">
      <c r="A40" t="s">
        <v>105</v>
      </c>
      <c r="B40" t="s">
        <v>37</v>
      </c>
      <c r="C40">
        <v>7.6632636552808604</v>
      </c>
      <c r="D40">
        <v>5.7194644801478702</v>
      </c>
      <c r="E40">
        <v>13.3827281354287</v>
      </c>
      <c r="F40">
        <v>25.660826489182401</v>
      </c>
      <c r="G40">
        <v>0.52152365946086598</v>
      </c>
    </row>
    <row r="41" spans="1:7" x14ac:dyDescent="0.2">
      <c r="A41" t="s">
        <v>106</v>
      </c>
      <c r="B41" t="s">
        <v>40</v>
      </c>
      <c r="C41">
        <v>12.681516924973799</v>
      </c>
      <c r="D41">
        <v>13.240033611324</v>
      </c>
      <c r="E41">
        <v>25.921550536297701</v>
      </c>
      <c r="F41">
        <v>84.057905991434396</v>
      </c>
      <c r="G41">
        <v>0.30837730527023999</v>
      </c>
    </row>
    <row r="42" spans="1:7" x14ac:dyDescent="0.2">
      <c r="A42" t="s">
        <v>62</v>
      </c>
      <c r="B42" t="s">
        <v>53</v>
      </c>
      <c r="C42">
        <v>131.25848466118899</v>
      </c>
      <c r="D42">
        <v>20.958622587383498</v>
      </c>
      <c r="E42">
        <v>152.217107248573</v>
      </c>
      <c r="F42">
        <v>313.00382177528201</v>
      </c>
      <c r="G42">
        <v>0.48631069865292398</v>
      </c>
    </row>
    <row r="43" spans="1:7" x14ac:dyDescent="0.2">
      <c r="A43" t="s">
        <v>107</v>
      </c>
      <c r="B43" t="s">
        <v>26</v>
      </c>
      <c r="C43">
        <v>9.7122233547931702E-2</v>
      </c>
      <c r="D43">
        <v>0.89184094529563995</v>
      </c>
      <c r="E43">
        <v>0.98896317884357199</v>
      </c>
      <c r="F43">
        <v>10.4175301211625</v>
      </c>
      <c r="G43">
        <v>9.4932596051204202E-2</v>
      </c>
    </row>
    <row r="44" spans="1:7" x14ac:dyDescent="0.2">
      <c r="A44" t="s">
        <v>108</v>
      </c>
      <c r="B44" t="s">
        <v>6</v>
      </c>
      <c r="C44">
        <v>0.12629406800313001</v>
      </c>
      <c r="D44">
        <v>3.6074972913743897E-2</v>
      </c>
      <c r="E44">
        <v>0.16236904091687401</v>
      </c>
      <c r="F44">
        <v>0.70924937752785999</v>
      </c>
      <c r="G44">
        <v>0.22893081906229201</v>
      </c>
    </row>
    <row r="45" spans="1:7" x14ac:dyDescent="0.2">
      <c r="A45" t="s">
        <v>109</v>
      </c>
      <c r="B45" t="s">
        <v>11</v>
      </c>
      <c r="C45">
        <v>0.76783869567073804</v>
      </c>
      <c r="D45">
        <v>0.49810993681129201</v>
      </c>
      <c r="E45">
        <v>1.2659486324820299</v>
      </c>
      <c r="F45">
        <v>2.4434411287110298</v>
      </c>
      <c r="G45">
        <v>0.51810072999378798</v>
      </c>
    </row>
    <row r="46" spans="1:7" x14ac:dyDescent="0.2">
      <c r="A46" t="s">
        <v>110</v>
      </c>
      <c r="B46" t="s">
        <v>111</v>
      </c>
      <c r="C46">
        <v>2.8185961579110302E-3</v>
      </c>
      <c r="D46">
        <v>9.2361133744817796E-3</v>
      </c>
      <c r="E46">
        <v>1.20547095323928E-2</v>
      </c>
      <c r="F46">
        <v>0.72194999939610105</v>
      </c>
      <c r="G46">
        <v>1.6697429936251E-2</v>
      </c>
    </row>
    <row r="47" spans="1:7" x14ac:dyDescent="0.2">
      <c r="A47" t="s">
        <v>112</v>
      </c>
      <c r="B47" t="s">
        <v>113</v>
      </c>
      <c r="C47">
        <v>0.11784215399251199</v>
      </c>
      <c r="D47">
        <v>0.22209236087024001</v>
      </c>
      <c r="E47">
        <v>0.339934514862753</v>
      </c>
      <c r="F47">
        <v>13.918599647720599</v>
      </c>
      <c r="G47">
        <v>2.44230399225846E-2</v>
      </c>
    </row>
    <row r="48" spans="1:7" x14ac:dyDescent="0.2">
      <c r="A48" t="s">
        <v>114</v>
      </c>
      <c r="B48" t="s">
        <v>14</v>
      </c>
      <c r="C48">
        <v>0.19349867339278601</v>
      </c>
      <c r="D48">
        <v>2.68209818266389E-2</v>
      </c>
      <c r="E48">
        <v>0.22031965521942501</v>
      </c>
      <c r="F48">
        <v>0.41941118606062699</v>
      </c>
      <c r="G48">
        <v>0.52530705556235802</v>
      </c>
    </row>
    <row r="49" spans="1:7" x14ac:dyDescent="0.2">
      <c r="A49" t="s">
        <v>115</v>
      </c>
      <c r="B49" t="s">
        <v>19</v>
      </c>
      <c r="C49">
        <v>4.8433904685951799</v>
      </c>
      <c r="D49">
        <v>1.5335908410221799</v>
      </c>
      <c r="E49">
        <v>6.37698130961736</v>
      </c>
      <c r="F49">
        <v>14.203417681465501</v>
      </c>
      <c r="G49">
        <v>0.44897513067850597</v>
      </c>
    </row>
    <row r="50" spans="1:7" x14ac:dyDescent="0.2">
      <c r="A50" t="s">
        <v>116</v>
      </c>
      <c r="B50" t="s">
        <v>20</v>
      </c>
      <c r="C50">
        <v>8.9341617775357998E-2</v>
      </c>
      <c r="D50">
        <v>0.89236062802594995</v>
      </c>
      <c r="E50">
        <v>0.98170224580130805</v>
      </c>
      <c r="F50">
        <v>9.2751515868546601</v>
      </c>
      <c r="G50">
        <v>0.105842178061288</v>
      </c>
    </row>
    <row r="51" spans="1:7" x14ac:dyDescent="0.2">
      <c r="A51" t="s">
        <v>117</v>
      </c>
      <c r="B51" t="s">
        <v>316</v>
      </c>
      <c r="C51">
        <v>1.8495550200782401E-2</v>
      </c>
      <c r="D51">
        <v>0.34610589868310898</v>
      </c>
      <c r="E51">
        <v>0.36460144888389101</v>
      </c>
      <c r="F51">
        <v>4.0328181887322598</v>
      </c>
      <c r="G51">
        <v>9.0408600591663599E-2</v>
      </c>
    </row>
    <row r="52" spans="1:7" x14ac:dyDescent="0.2">
      <c r="A52" t="s">
        <v>118</v>
      </c>
      <c r="B52" t="s">
        <v>470</v>
      </c>
      <c r="C52">
        <v>26.100439307393</v>
      </c>
      <c r="D52">
        <v>0.80606395916905305</v>
      </c>
      <c r="E52">
        <v>26.906503266562002</v>
      </c>
      <c r="F52">
        <v>18.8136178768824</v>
      </c>
      <c r="G52">
        <v>1.43016103774617</v>
      </c>
    </row>
    <row r="53" spans="1:7" x14ac:dyDescent="0.2">
      <c r="A53" t="s">
        <v>120</v>
      </c>
      <c r="B53" t="s">
        <v>121</v>
      </c>
      <c r="C53">
        <v>0.206071929367588</v>
      </c>
      <c r="D53">
        <v>0.60064775797967995</v>
      </c>
      <c r="E53">
        <v>0.80671968734726796</v>
      </c>
      <c r="F53">
        <v>11.5763288385947</v>
      </c>
      <c r="G53">
        <v>6.9687005146028699E-2</v>
      </c>
    </row>
    <row r="54" spans="1:7" x14ac:dyDescent="0.2">
      <c r="A54" t="s">
        <v>122</v>
      </c>
      <c r="B54" t="s">
        <v>123</v>
      </c>
      <c r="C54">
        <v>0.57003640885358298</v>
      </c>
      <c r="D54">
        <v>0.164540348896595</v>
      </c>
      <c r="E54">
        <v>0.73457675775017806</v>
      </c>
      <c r="F54">
        <v>2.0734021721852498</v>
      </c>
      <c r="G54">
        <v>0.35428570858299802</v>
      </c>
    </row>
    <row r="55" spans="1:7" x14ac:dyDescent="0.2">
      <c r="A55" t="s">
        <v>124</v>
      </c>
      <c r="B55" t="s">
        <v>125</v>
      </c>
      <c r="C55">
        <v>2.0672941669055498</v>
      </c>
      <c r="D55">
        <v>1.71215357576598</v>
      </c>
      <c r="E55">
        <v>3.7794477426715298</v>
      </c>
      <c r="F55">
        <v>74.603616167881597</v>
      </c>
      <c r="G55">
        <v>5.0660382657143399E-2</v>
      </c>
    </row>
    <row r="56" spans="1:7" x14ac:dyDescent="0.2">
      <c r="A56" t="s">
        <v>126</v>
      </c>
      <c r="B56" t="s">
        <v>127</v>
      </c>
      <c r="C56">
        <v>1.9924018162991899E-2</v>
      </c>
      <c r="D56">
        <v>4.6489837152628E-4</v>
      </c>
      <c r="E56">
        <v>2.0388916534518201E-2</v>
      </c>
      <c r="F56">
        <v>0.11148320083606</v>
      </c>
      <c r="G56">
        <v>0.18288779279400799</v>
      </c>
    </row>
    <row r="57" spans="1:7" x14ac:dyDescent="0.2">
      <c r="A57" t="s">
        <v>128</v>
      </c>
      <c r="B57" t="s">
        <v>129</v>
      </c>
      <c r="C57">
        <v>1.6181090895936601E-2</v>
      </c>
      <c r="D57">
        <v>2.0855977308458398E-3</v>
      </c>
      <c r="E57">
        <v>1.82666886267824E-2</v>
      </c>
      <c r="F57">
        <v>5.2076437973999998E-3</v>
      </c>
      <c r="G57">
        <v>3.5076685997422401</v>
      </c>
    </row>
    <row r="58" spans="1:7" x14ac:dyDescent="0.2">
      <c r="A58" t="s">
        <v>130</v>
      </c>
      <c r="B58" t="s">
        <v>131</v>
      </c>
      <c r="C58">
        <v>4.6926368396929203E-3</v>
      </c>
      <c r="D58">
        <v>2.5554574913440699E-4</v>
      </c>
      <c r="E58">
        <v>4.9481825888273304E-3</v>
      </c>
      <c r="F58">
        <v>3.32984177895067E-2</v>
      </c>
      <c r="G58">
        <v>0.14860113234529301</v>
      </c>
    </row>
    <row r="59" spans="1:7" x14ac:dyDescent="0.2">
      <c r="A59" t="s">
        <v>132</v>
      </c>
      <c r="B59" t="s">
        <v>133</v>
      </c>
      <c r="C59">
        <v>2.5304970968805102E-2</v>
      </c>
      <c r="D59">
        <v>4.9288879110347397E-3</v>
      </c>
      <c r="E59">
        <v>3.0233858879839901E-2</v>
      </c>
      <c r="F59">
        <v>0.113484226449922</v>
      </c>
      <c r="G59">
        <v>0.26641463598627502</v>
      </c>
    </row>
    <row r="60" spans="1:7" x14ac:dyDescent="0.2">
      <c r="A60" t="s">
        <v>134</v>
      </c>
      <c r="B60" t="s">
        <v>135</v>
      </c>
      <c r="C60">
        <v>0.125413925046195</v>
      </c>
      <c r="D60">
        <v>7.5016049289092002E-2</v>
      </c>
      <c r="E60">
        <v>0.200429974335288</v>
      </c>
      <c r="F60">
        <v>1.4610314743199999E-3</v>
      </c>
      <c r="G60">
        <v>137.183885397522</v>
      </c>
    </row>
    <row r="61" spans="1:7" x14ac:dyDescent="0.2">
      <c r="A61" t="s">
        <v>136</v>
      </c>
      <c r="B61" t="s">
        <v>137</v>
      </c>
      <c r="C61">
        <v>0.65299294340306102</v>
      </c>
      <c r="D61">
        <v>4.6335456358525498E-2</v>
      </c>
      <c r="E61">
        <v>0.69932839976158701</v>
      </c>
      <c r="F61">
        <v>1.30942782047058</v>
      </c>
      <c r="G61">
        <v>0.53407174403111501</v>
      </c>
    </row>
    <row r="62" spans="1:7" x14ac:dyDescent="0.2">
      <c r="A62" t="s">
        <v>138</v>
      </c>
      <c r="B62" t="s">
        <v>139</v>
      </c>
      <c r="C62">
        <v>3.0182515766258401E-2</v>
      </c>
      <c r="D62">
        <v>3.4612418270406099E-2</v>
      </c>
      <c r="E62">
        <v>6.4794934036664503E-2</v>
      </c>
      <c r="F62">
        <v>0.20567065607079499</v>
      </c>
      <c r="G62">
        <v>0.31504219062908501</v>
      </c>
    </row>
    <row r="63" spans="1:7" x14ac:dyDescent="0.2">
      <c r="A63" t="s">
        <v>140</v>
      </c>
      <c r="B63" t="s">
        <v>141</v>
      </c>
      <c r="C63">
        <v>8.13005297743097E-3</v>
      </c>
      <c r="D63">
        <v>1.8531013318381999E-3</v>
      </c>
      <c r="E63">
        <v>9.9831543092691807E-3</v>
      </c>
      <c r="F63">
        <v>0.12248076292606901</v>
      </c>
      <c r="G63">
        <v>8.1507937007994899E-2</v>
      </c>
    </row>
    <row r="64" spans="1:7" x14ac:dyDescent="0.2">
      <c r="A64" t="s">
        <v>142</v>
      </c>
      <c r="B64" t="s">
        <v>143</v>
      </c>
      <c r="C64">
        <v>9.7177035892570807</v>
      </c>
      <c r="D64">
        <v>0.14101248253800899</v>
      </c>
      <c r="E64">
        <v>9.8587160717950901</v>
      </c>
      <c r="F64">
        <v>4.7801971800000002E-2</v>
      </c>
      <c r="G64">
        <v>206.240782556905</v>
      </c>
    </row>
    <row r="65" spans="1:7" x14ac:dyDescent="0.2">
      <c r="A65" t="s">
        <v>144</v>
      </c>
      <c r="B65" t="s">
        <v>145</v>
      </c>
      <c r="C65">
        <v>8.6313334700826E-2</v>
      </c>
      <c r="D65">
        <v>6.3972999596025202E-3</v>
      </c>
      <c r="E65">
        <v>9.2710634660428504E-2</v>
      </c>
      <c r="F65">
        <v>0.104623580814838</v>
      </c>
      <c r="G65">
        <v>0.88613517085127302</v>
      </c>
    </row>
    <row r="66" spans="1:7" x14ac:dyDescent="0.2">
      <c r="A66" t="s">
        <v>146</v>
      </c>
      <c r="B66" t="s">
        <v>4</v>
      </c>
      <c r="C66">
        <v>0.34872616098196102</v>
      </c>
      <c r="D66">
        <v>3.0485388856662399E-2</v>
      </c>
      <c r="E66">
        <v>0.37921154983862299</v>
      </c>
      <c r="F66">
        <v>1.71510768061151</v>
      </c>
      <c r="G66">
        <v>0.221100723951873</v>
      </c>
    </row>
    <row r="67" spans="1:7" x14ac:dyDescent="0.2">
      <c r="A67" t="s">
        <v>147</v>
      </c>
      <c r="B67" t="s">
        <v>30</v>
      </c>
      <c r="C67">
        <v>0.27296598420195101</v>
      </c>
      <c r="D67">
        <v>7.4073576896368398E-2</v>
      </c>
      <c r="E67">
        <v>0.34703956109831902</v>
      </c>
      <c r="F67">
        <v>0.20903317320600001</v>
      </c>
      <c r="G67">
        <v>1.6602128541402199</v>
      </c>
    </row>
    <row r="68" spans="1:7" x14ac:dyDescent="0.2">
      <c r="A68" t="s">
        <v>148</v>
      </c>
      <c r="B68" t="s">
        <v>149</v>
      </c>
      <c r="C68">
        <v>3.19711788174369E-3</v>
      </c>
      <c r="D68">
        <v>5.6933577058082801E-4</v>
      </c>
      <c r="E68">
        <v>3.7664536523245198E-3</v>
      </c>
      <c r="F68">
        <v>4.0407034986999997E-2</v>
      </c>
      <c r="G68">
        <v>9.3212819340401695E-2</v>
      </c>
    </row>
    <row r="69" spans="1:7" x14ac:dyDescent="0.2">
      <c r="A69" t="s">
        <v>150</v>
      </c>
      <c r="B69" t="s">
        <v>28</v>
      </c>
      <c r="C69">
        <v>0.112307854905335</v>
      </c>
      <c r="D69">
        <v>7.8668700445251507E-3</v>
      </c>
      <c r="E69">
        <v>0.12017472494986001</v>
      </c>
      <c r="F69">
        <v>0.14734091829599999</v>
      </c>
      <c r="G69">
        <v>0.81562356431385596</v>
      </c>
    </row>
    <row r="70" spans="1:7" x14ac:dyDescent="0.2">
      <c r="A70" t="s">
        <v>151</v>
      </c>
      <c r="B70" t="s">
        <v>152</v>
      </c>
      <c r="C70">
        <v>0.22219059412876099</v>
      </c>
      <c r="D70">
        <v>5.3393249943070103E-3</v>
      </c>
      <c r="E70">
        <v>0.227529919123068</v>
      </c>
      <c r="F70">
        <v>0.105552295992</v>
      </c>
      <c r="G70">
        <v>2.1556131677165302</v>
      </c>
    </row>
    <row r="71" spans="1:7" x14ac:dyDescent="0.2">
      <c r="A71" t="s">
        <v>153</v>
      </c>
      <c r="B71" t="s">
        <v>154</v>
      </c>
      <c r="C71">
        <v>0.605949127574546</v>
      </c>
      <c r="D71">
        <v>2.1821886272653E-2</v>
      </c>
      <c r="E71">
        <v>0.62777101384719902</v>
      </c>
      <c r="F71">
        <v>1.9017397611986899</v>
      </c>
      <c r="G71">
        <v>0.33010353291004801</v>
      </c>
    </row>
    <row r="72" spans="1:7" x14ac:dyDescent="0.2">
      <c r="A72" t="s">
        <v>155</v>
      </c>
      <c r="B72" t="s">
        <v>32</v>
      </c>
      <c r="C72">
        <v>0.17400777829591399</v>
      </c>
      <c r="D72">
        <v>1.3063342713425E-2</v>
      </c>
      <c r="E72">
        <v>0.18707112100933901</v>
      </c>
      <c r="F72">
        <v>0.319865515231185</v>
      </c>
      <c r="G72">
        <v>0.58484304215830296</v>
      </c>
    </row>
    <row r="73" spans="1:7" x14ac:dyDescent="0.2">
      <c r="A73" t="s">
        <v>156</v>
      </c>
      <c r="B73" t="s">
        <v>465</v>
      </c>
      <c r="C73">
        <v>0.59193639977500401</v>
      </c>
      <c r="D73">
        <v>0.85097847719047404</v>
      </c>
      <c r="E73">
        <v>1.44291487696548</v>
      </c>
      <c r="F73">
        <v>0.747853850205912</v>
      </c>
      <c r="G73">
        <v>1.92940756615506</v>
      </c>
    </row>
    <row r="74" spans="1:7" x14ac:dyDescent="0.2">
      <c r="A74" t="s">
        <v>158</v>
      </c>
      <c r="B74" t="s">
        <v>17</v>
      </c>
      <c r="C74">
        <v>0.17264005517405301</v>
      </c>
      <c r="D74">
        <v>7.4870415691451503E-2</v>
      </c>
      <c r="E74">
        <v>0.24751047086550401</v>
      </c>
      <c r="F74">
        <v>0.93250313318980904</v>
      </c>
      <c r="G74">
        <v>0.26542588657996902</v>
      </c>
    </row>
    <row r="75" spans="1:7" x14ac:dyDescent="0.2">
      <c r="A75" t="s">
        <v>159</v>
      </c>
      <c r="B75" t="s">
        <v>160</v>
      </c>
      <c r="C75">
        <v>7.1990342862797499E-2</v>
      </c>
      <c r="D75">
        <v>3.8286534354496199E-3</v>
      </c>
      <c r="E75">
        <v>7.5818996298247093E-2</v>
      </c>
      <c r="F75">
        <v>7.597406388033E-3</v>
      </c>
      <c r="G75">
        <v>9.9795894053624501</v>
      </c>
    </row>
    <row r="76" spans="1:7" x14ac:dyDescent="0.2">
      <c r="A76" t="s">
        <v>161</v>
      </c>
      <c r="B76" t="s">
        <v>162</v>
      </c>
      <c r="C76">
        <v>4.0505372512061301E-2</v>
      </c>
      <c r="D76">
        <v>2.3253923565898501E-2</v>
      </c>
      <c r="E76">
        <v>6.3759296077959798E-2</v>
      </c>
      <c r="F76">
        <v>0.24920265191089599</v>
      </c>
      <c r="G76">
        <v>0.25585320055405097</v>
      </c>
    </row>
    <row r="77" spans="1:7" x14ac:dyDescent="0.2">
      <c r="A77" t="s">
        <v>163</v>
      </c>
      <c r="B77" t="s">
        <v>511</v>
      </c>
      <c r="C77">
        <v>7.6117859011826097E-3</v>
      </c>
      <c r="D77">
        <v>1.24365597205469E-3</v>
      </c>
      <c r="E77">
        <v>8.8554418732373005E-3</v>
      </c>
      <c r="F77">
        <v>4.10637940893855E-2</v>
      </c>
      <c r="G77">
        <v>0.21565084448751201</v>
      </c>
    </row>
    <row r="78" spans="1:7" x14ac:dyDescent="0.2">
      <c r="A78" t="s">
        <v>165</v>
      </c>
      <c r="B78" t="s">
        <v>166</v>
      </c>
      <c r="C78">
        <v>0.209416379706621</v>
      </c>
      <c r="D78">
        <v>1.35667026378697E-2</v>
      </c>
      <c r="E78">
        <v>0.22298308234448999</v>
      </c>
      <c r="F78">
        <v>0.473994650519523</v>
      </c>
      <c r="G78">
        <v>0.47043375299718898</v>
      </c>
    </row>
    <row r="79" spans="1:7" x14ac:dyDescent="0.2">
      <c r="A79" t="s">
        <v>167</v>
      </c>
      <c r="B79" t="s">
        <v>168</v>
      </c>
      <c r="C79">
        <v>1.1290314510399401E-2</v>
      </c>
      <c r="D79">
        <v>1.82234731832869E-5</v>
      </c>
      <c r="E79">
        <v>1.13085379835827E-2</v>
      </c>
      <c r="F79">
        <v>0.10983914740051599</v>
      </c>
      <c r="G79">
        <v>0.10295544212799999</v>
      </c>
    </row>
    <row r="80" spans="1:7" x14ac:dyDescent="0.2">
      <c r="A80" t="s">
        <v>169</v>
      </c>
      <c r="B80" t="s">
        <v>170</v>
      </c>
      <c r="C80">
        <v>2.8852885739710302E-3</v>
      </c>
      <c r="D80">
        <v>2.0732000770449302E-3</v>
      </c>
      <c r="E80">
        <v>4.9584886510159699E-3</v>
      </c>
      <c r="F80">
        <v>3.7303627317000002E-2</v>
      </c>
      <c r="G80">
        <v>0.13292242625307099</v>
      </c>
    </row>
    <row r="81" spans="1:7" x14ac:dyDescent="0.2">
      <c r="A81" t="s">
        <v>171</v>
      </c>
      <c r="B81" t="s">
        <v>172</v>
      </c>
      <c r="C81">
        <v>4.6736865921315597E-3</v>
      </c>
      <c r="D81">
        <v>3.0447302217364298E-3</v>
      </c>
      <c r="E81">
        <v>7.71841681386799E-3</v>
      </c>
      <c r="F81">
        <v>4.89905168603081E-2</v>
      </c>
      <c r="G81">
        <v>0.15754920152968299</v>
      </c>
    </row>
    <row r="82" spans="1:7" x14ac:dyDescent="0.2">
      <c r="A82" t="s">
        <v>173</v>
      </c>
      <c r="B82" t="s">
        <v>398</v>
      </c>
      <c r="C82">
        <v>3.52402438426233E-3</v>
      </c>
      <c r="D82">
        <v>1.242354062634E-3</v>
      </c>
      <c r="E82">
        <v>4.7663784468963298E-3</v>
      </c>
      <c r="F82">
        <v>3.0632341121372302E-2</v>
      </c>
      <c r="G82">
        <v>0.15559954846450899</v>
      </c>
    </row>
    <row r="83" spans="1:7" x14ac:dyDescent="0.2">
      <c r="A83" t="s">
        <v>175</v>
      </c>
      <c r="B83" t="s">
        <v>512</v>
      </c>
      <c r="C83">
        <v>6.7490131797608198E-3</v>
      </c>
      <c r="D83">
        <v>3.2000749570405102E-4</v>
      </c>
      <c r="E83">
        <v>7.0690206754648703E-3</v>
      </c>
      <c r="F83">
        <v>3.8559495191580001E-2</v>
      </c>
      <c r="G83">
        <v>0.183327625020581</v>
      </c>
    </row>
    <row r="84" spans="1:7" x14ac:dyDescent="0.2">
      <c r="A84" t="s">
        <v>177</v>
      </c>
      <c r="B84" t="s">
        <v>178</v>
      </c>
      <c r="C84">
        <v>0.656346568360475</v>
      </c>
      <c r="D84">
        <v>0.263131584227212</v>
      </c>
      <c r="E84">
        <v>0.91947815258768795</v>
      </c>
      <c r="F84">
        <v>2.3310101304769302</v>
      </c>
      <c r="G84">
        <v>0.39445480762434898</v>
      </c>
    </row>
    <row r="85" spans="1:7" x14ac:dyDescent="0.2">
      <c r="A85" t="s">
        <v>179</v>
      </c>
      <c r="B85" t="s">
        <v>180</v>
      </c>
      <c r="C85">
        <v>1.5595500592253699</v>
      </c>
      <c r="D85">
        <v>0.32447343246372901</v>
      </c>
      <c r="E85">
        <v>1.8840234916891001</v>
      </c>
      <c r="F85">
        <v>3.497098731291</v>
      </c>
      <c r="G85">
        <v>0.53873900523065499</v>
      </c>
    </row>
    <row r="86" spans="1:7" x14ac:dyDescent="0.2">
      <c r="A86" t="s">
        <v>181</v>
      </c>
      <c r="B86" t="s">
        <v>513</v>
      </c>
      <c r="C86">
        <v>2.8143403834359798E-3</v>
      </c>
      <c r="D86">
        <v>0</v>
      </c>
      <c r="E86">
        <v>2.8143403834359798E-3</v>
      </c>
      <c r="F86">
        <v>4.4338060799999999E-3</v>
      </c>
      <c r="G86">
        <v>0.634745934453674</v>
      </c>
    </row>
    <row r="87" spans="1:7" x14ac:dyDescent="0.2">
      <c r="A87" t="s">
        <v>183</v>
      </c>
      <c r="B87" t="s">
        <v>317</v>
      </c>
      <c r="C87">
        <v>0</v>
      </c>
      <c r="D87">
        <v>4.9271734350519005E-4</v>
      </c>
      <c r="E87">
        <v>4.9271734350519005E-4</v>
      </c>
      <c r="F87">
        <v>0.63801292989152403</v>
      </c>
      <c r="G87">
        <v>7.7226858645162901E-4</v>
      </c>
    </row>
    <row r="88" spans="1:7" x14ac:dyDescent="0.2">
      <c r="A88" t="s">
        <v>184</v>
      </c>
      <c r="B88" t="s">
        <v>321</v>
      </c>
      <c r="C88">
        <v>0</v>
      </c>
      <c r="D88">
        <v>2.4911222218442899E-2</v>
      </c>
      <c r="E88">
        <v>2.4911222218442899E-2</v>
      </c>
      <c r="F88">
        <v>2.69467836078775</v>
      </c>
      <c r="G88">
        <v>9.2445994968989292E-3</v>
      </c>
    </row>
    <row r="89" spans="1:7" x14ac:dyDescent="0.2">
      <c r="A89" t="s">
        <v>185</v>
      </c>
      <c r="B89" t="s">
        <v>318</v>
      </c>
      <c r="C89">
        <v>0</v>
      </c>
      <c r="D89">
        <v>3.4585481231484E-3</v>
      </c>
      <c r="E89">
        <v>3.4585481231484E-3</v>
      </c>
      <c r="F89">
        <v>0.41433216569043602</v>
      </c>
      <c r="G89">
        <v>8.3472836760938897E-3</v>
      </c>
    </row>
    <row r="90" spans="1:7" x14ac:dyDescent="0.2">
      <c r="A90" t="s">
        <v>186</v>
      </c>
      <c r="B90" t="s">
        <v>416</v>
      </c>
      <c r="C90">
        <v>0</v>
      </c>
      <c r="D90">
        <v>1.13292314024299</v>
      </c>
      <c r="E90">
        <v>1.13292314024299</v>
      </c>
      <c r="F90">
        <v>14.792612255956101</v>
      </c>
      <c r="G90">
        <v>7.6587090950540296E-2</v>
      </c>
    </row>
    <row r="91" spans="1:7" x14ac:dyDescent="0.2">
      <c r="A91" t="s">
        <v>187</v>
      </c>
      <c r="B91" t="s">
        <v>322</v>
      </c>
      <c r="C91">
        <v>0</v>
      </c>
      <c r="D91">
        <v>6.9322586142535998E-4</v>
      </c>
      <c r="E91">
        <v>6.9322586142535998E-4</v>
      </c>
      <c r="F91">
        <v>0.406611964549081</v>
      </c>
      <c r="G91">
        <v>1.7048830872306599E-3</v>
      </c>
    </row>
    <row r="92" spans="1:7" x14ac:dyDescent="0.2">
      <c r="A92" t="s">
        <v>188</v>
      </c>
      <c r="B92" t="s">
        <v>323</v>
      </c>
      <c r="C92">
        <v>0</v>
      </c>
      <c r="D92">
        <v>1.9002436774269799E-2</v>
      </c>
      <c r="E92">
        <v>1.9002436774269799E-2</v>
      </c>
      <c r="F92">
        <v>1.69947316285134</v>
      </c>
      <c r="G92">
        <v>1.1181369138179201E-2</v>
      </c>
    </row>
    <row r="93" spans="1:7" x14ac:dyDescent="0.2">
      <c r="A93" t="s">
        <v>189</v>
      </c>
      <c r="B93" t="s">
        <v>326</v>
      </c>
      <c r="C93">
        <v>0</v>
      </c>
      <c r="D93">
        <v>9.3375345524644195E-4</v>
      </c>
      <c r="E93">
        <v>9.3375345524644195E-4</v>
      </c>
      <c r="F93">
        <v>0.49403712233763297</v>
      </c>
      <c r="G93">
        <v>1.8900471503602899E-3</v>
      </c>
    </row>
    <row r="94" spans="1:7" x14ac:dyDescent="0.2">
      <c r="A94" t="s">
        <v>190</v>
      </c>
      <c r="B94" t="s">
        <v>332</v>
      </c>
      <c r="C94">
        <v>0</v>
      </c>
      <c r="D94">
        <v>9.2629490715151995E-3</v>
      </c>
      <c r="E94">
        <v>9.2629490715151995E-3</v>
      </c>
      <c r="F94">
        <v>0.50711298542177197</v>
      </c>
      <c r="G94">
        <v>1.8266045906537201E-2</v>
      </c>
    </row>
    <row r="95" spans="1:7" x14ac:dyDescent="0.2">
      <c r="A95" t="s">
        <v>191</v>
      </c>
      <c r="B95" t="s">
        <v>324</v>
      </c>
      <c r="C95">
        <v>0</v>
      </c>
      <c r="D95">
        <v>3.8321136723525599E-2</v>
      </c>
      <c r="E95">
        <v>3.8321136723525599E-2</v>
      </c>
      <c r="F95">
        <v>11.132288183563601</v>
      </c>
      <c r="G95">
        <v>3.4423414208864301E-3</v>
      </c>
    </row>
    <row r="96" spans="1:7" x14ac:dyDescent="0.2">
      <c r="A96" t="s">
        <v>192</v>
      </c>
      <c r="B96" t="s">
        <v>2</v>
      </c>
      <c r="C96">
        <v>0</v>
      </c>
      <c r="D96">
        <v>0.115444571256344</v>
      </c>
      <c r="E96">
        <v>0.115444571256344</v>
      </c>
      <c r="F96">
        <v>1.71676313166484</v>
      </c>
      <c r="G96">
        <v>6.7245486070282995E-2</v>
      </c>
    </row>
    <row r="97" spans="1:7" x14ac:dyDescent="0.2">
      <c r="A97" t="s">
        <v>193</v>
      </c>
      <c r="B97" t="s">
        <v>329</v>
      </c>
      <c r="C97">
        <v>0</v>
      </c>
      <c r="D97">
        <v>1.9471534132156899E-2</v>
      </c>
      <c r="E97">
        <v>1.9471534132156899E-2</v>
      </c>
      <c r="F97">
        <v>0.44397105853642399</v>
      </c>
      <c r="G97">
        <v>4.3857665399059803E-2</v>
      </c>
    </row>
    <row r="98" spans="1:7" x14ac:dyDescent="0.2">
      <c r="A98" t="s">
        <v>194</v>
      </c>
      <c r="B98" t="s">
        <v>325</v>
      </c>
      <c r="C98">
        <v>0</v>
      </c>
      <c r="D98">
        <v>8.8886200446438406E-3</v>
      </c>
      <c r="E98">
        <v>8.8886200446438406E-3</v>
      </c>
      <c r="F98">
        <v>2.0276448269205698</v>
      </c>
      <c r="G98">
        <v>4.3837164806339399E-3</v>
      </c>
    </row>
    <row r="99" spans="1:7" x14ac:dyDescent="0.2">
      <c r="A99" t="s">
        <v>195</v>
      </c>
      <c r="B99" t="s">
        <v>328</v>
      </c>
      <c r="C99">
        <v>0</v>
      </c>
      <c r="D99">
        <v>3.4954872021577703E-2</v>
      </c>
      <c r="E99">
        <v>3.4954872021577703E-2</v>
      </c>
      <c r="F99">
        <v>1.68199689185096</v>
      </c>
      <c r="G99">
        <v>2.0781769687524002E-2</v>
      </c>
    </row>
    <row r="100" spans="1:7" x14ac:dyDescent="0.2">
      <c r="A100" t="s">
        <v>196</v>
      </c>
      <c r="B100" t="s">
        <v>331</v>
      </c>
      <c r="C100">
        <v>0</v>
      </c>
      <c r="D100">
        <v>4.89996886620973E-3</v>
      </c>
      <c r="E100">
        <v>4.89996886620973E-3</v>
      </c>
      <c r="F100">
        <v>0.46995450159743002</v>
      </c>
      <c r="G100">
        <v>1.04264750088661E-2</v>
      </c>
    </row>
    <row r="101" spans="1:7" x14ac:dyDescent="0.2">
      <c r="A101" t="s">
        <v>197</v>
      </c>
      <c r="B101" t="s">
        <v>327</v>
      </c>
      <c r="C101">
        <v>0</v>
      </c>
      <c r="D101">
        <v>1.4451679813221499E-4</v>
      </c>
      <c r="E101">
        <v>1.4451679813221499E-4</v>
      </c>
      <c r="F101">
        <v>0.16760712094385699</v>
      </c>
      <c r="G101">
        <v>8.6223543080024101E-4</v>
      </c>
    </row>
    <row r="102" spans="1:7" x14ac:dyDescent="0.2">
      <c r="A102" t="s">
        <v>198</v>
      </c>
      <c r="B102" t="s">
        <v>330</v>
      </c>
      <c r="C102">
        <v>0</v>
      </c>
      <c r="D102">
        <v>1.04953965531302E-2</v>
      </c>
      <c r="E102">
        <v>1.04953965531302E-2</v>
      </c>
      <c r="F102">
        <v>0.58997135353829</v>
      </c>
      <c r="G102">
        <v>1.77896714648689E-2</v>
      </c>
    </row>
    <row r="103" spans="1:7" x14ac:dyDescent="0.2">
      <c r="A103" t="s">
        <v>199</v>
      </c>
      <c r="B103" t="s">
        <v>335</v>
      </c>
      <c r="C103">
        <v>0</v>
      </c>
      <c r="D103">
        <v>6.7742038123718093E-5</v>
      </c>
      <c r="E103">
        <v>6.7742038123718093E-5</v>
      </c>
      <c r="F103">
        <v>7.6932740894737006E-2</v>
      </c>
      <c r="G103">
        <v>8.8053587245001501E-4</v>
      </c>
    </row>
    <row r="104" spans="1:7" x14ac:dyDescent="0.2">
      <c r="A104" t="s">
        <v>200</v>
      </c>
      <c r="B104" t="s">
        <v>340</v>
      </c>
      <c r="C104">
        <v>0</v>
      </c>
      <c r="D104">
        <v>3.1507426957748302E-2</v>
      </c>
      <c r="E104">
        <v>3.1507426957748302E-2</v>
      </c>
      <c r="F104">
        <v>1.1204181887792499</v>
      </c>
      <c r="G104">
        <v>2.8121131264458699E-2</v>
      </c>
    </row>
    <row r="105" spans="1:7" x14ac:dyDescent="0.2">
      <c r="A105" t="s">
        <v>201</v>
      </c>
      <c r="B105" t="s">
        <v>334</v>
      </c>
      <c r="C105">
        <v>0</v>
      </c>
      <c r="D105">
        <v>1.38553857160163E-2</v>
      </c>
      <c r="E105">
        <v>1.38553857160163E-2</v>
      </c>
      <c r="F105">
        <v>0.91856446518741897</v>
      </c>
      <c r="G105">
        <v>1.5083737985868401E-2</v>
      </c>
    </row>
    <row r="106" spans="1:7" x14ac:dyDescent="0.2">
      <c r="A106" t="s">
        <v>202</v>
      </c>
      <c r="B106" t="s">
        <v>456</v>
      </c>
      <c r="C106">
        <v>0</v>
      </c>
      <c r="D106">
        <v>2.75600434984501E-3</v>
      </c>
      <c r="E106">
        <v>2.75600434984501E-3</v>
      </c>
      <c r="F106">
        <v>1.2513737069493001</v>
      </c>
      <c r="G106">
        <v>2.2023831366601199E-3</v>
      </c>
    </row>
    <row r="107" spans="1:7" x14ac:dyDescent="0.2">
      <c r="A107" t="s">
        <v>203</v>
      </c>
      <c r="B107" t="s">
        <v>338</v>
      </c>
      <c r="C107">
        <v>0</v>
      </c>
      <c r="D107">
        <v>6.0965081303827702E-3</v>
      </c>
      <c r="E107">
        <v>6.0965081303827702E-3</v>
      </c>
      <c r="F107">
        <v>5.0475841338605401E-2</v>
      </c>
      <c r="G107">
        <v>0.12078071348005399</v>
      </c>
    </row>
    <row r="108" spans="1:7" x14ac:dyDescent="0.2">
      <c r="A108" t="s">
        <v>204</v>
      </c>
      <c r="B108" t="s">
        <v>457</v>
      </c>
      <c r="C108">
        <v>0</v>
      </c>
      <c r="D108">
        <v>8.9261843280105397E-6</v>
      </c>
      <c r="E108">
        <v>8.9261843280105397E-6</v>
      </c>
      <c r="F108">
        <v>1.8157821461999998E-2</v>
      </c>
      <c r="G108">
        <v>4.9158894676274497E-4</v>
      </c>
    </row>
    <row r="109" spans="1:7" x14ac:dyDescent="0.2">
      <c r="A109" t="s">
        <v>205</v>
      </c>
      <c r="B109" t="s">
        <v>337</v>
      </c>
      <c r="C109">
        <v>0</v>
      </c>
      <c r="D109">
        <v>1.2761665912021101E-4</v>
      </c>
      <c r="E109">
        <v>1.2761665912021101E-4</v>
      </c>
      <c r="F109">
        <v>4.1178885636896298E-2</v>
      </c>
      <c r="G109">
        <v>3.0990799567889699E-3</v>
      </c>
    </row>
    <row r="110" spans="1:7" x14ac:dyDescent="0.2">
      <c r="A110" t="s">
        <v>206</v>
      </c>
      <c r="B110" t="s">
        <v>514</v>
      </c>
      <c r="C110">
        <v>0</v>
      </c>
      <c r="D110">
        <v>1.40524348333838E-3</v>
      </c>
      <c r="E110">
        <v>1.40524348333838E-3</v>
      </c>
      <c r="F110">
        <v>7.4478254064201305E-2</v>
      </c>
      <c r="G110">
        <v>1.88678360011909E-2</v>
      </c>
    </row>
    <row r="111" spans="1:7" x14ac:dyDescent="0.2">
      <c r="A111" t="s">
        <v>207</v>
      </c>
      <c r="B111" t="s">
        <v>339</v>
      </c>
      <c r="C111">
        <v>0</v>
      </c>
      <c r="D111">
        <v>9.3453442708809297E-4</v>
      </c>
      <c r="E111">
        <v>9.3453442708809297E-4</v>
      </c>
      <c r="F111">
        <v>3.4656429554999999</v>
      </c>
      <c r="G111">
        <v>2.6965686860643798E-4</v>
      </c>
    </row>
    <row r="112" spans="1:7" x14ac:dyDescent="0.2">
      <c r="A112" t="s">
        <v>208</v>
      </c>
      <c r="B112" t="s">
        <v>341</v>
      </c>
      <c r="C112">
        <v>0</v>
      </c>
      <c r="D112">
        <v>5.6965976443693403E-4</v>
      </c>
      <c r="E112">
        <v>5.6965976443693403E-4</v>
      </c>
      <c r="F112">
        <v>0.100919894615421</v>
      </c>
      <c r="G112">
        <v>5.64467260501764E-3</v>
      </c>
    </row>
    <row r="113" spans="1:7" x14ac:dyDescent="0.2">
      <c r="A113" t="s">
        <v>209</v>
      </c>
      <c r="B113" t="s">
        <v>342</v>
      </c>
      <c r="C113">
        <v>0</v>
      </c>
      <c r="D113">
        <v>5.3114791103778697E-5</v>
      </c>
      <c r="E113">
        <v>5.3114791103778697E-5</v>
      </c>
      <c r="F113">
        <v>1.9216751883999999E-2</v>
      </c>
      <c r="G113">
        <v>2.76398381081261E-3</v>
      </c>
    </row>
    <row r="114" spans="1:7" x14ac:dyDescent="0.2">
      <c r="A114" t="s">
        <v>210</v>
      </c>
      <c r="B114" t="s">
        <v>343</v>
      </c>
      <c r="C114">
        <v>0</v>
      </c>
      <c r="D114">
        <v>7.96974146143693E-2</v>
      </c>
      <c r="E114">
        <v>7.96974146143693E-2</v>
      </c>
      <c r="F114">
        <v>2.0541183329942299</v>
      </c>
      <c r="G114">
        <v>3.8798842955749598E-2</v>
      </c>
    </row>
    <row r="115" spans="1:7" x14ac:dyDescent="0.2">
      <c r="A115" t="s">
        <v>211</v>
      </c>
      <c r="B115" t="s">
        <v>319</v>
      </c>
      <c r="C115">
        <v>0</v>
      </c>
      <c r="D115">
        <v>0.120288601961905</v>
      </c>
      <c r="E115">
        <v>0.120288601961905</v>
      </c>
      <c r="F115">
        <v>6.0587575978592696</v>
      </c>
      <c r="G115">
        <v>1.98536746220721E-2</v>
      </c>
    </row>
    <row r="116" spans="1:7" x14ac:dyDescent="0.2">
      <c r="A116" t="s">
        <v>212</v>
      </c>
      <c r="B116" t="s">
        <v>344</v>
      </c>
      <c r="C116">
        <v>0</v>
      </c>
      <c r="D116">
        <v>0.13018976424208001</v>
      </c>
      <c r="E116">
        <v>0.13018976424208001</v>
      </c>
      <c r="F116">
        <v>3.7258522269328802</v>
      </c>
      <c r="G116">
        <v>3.4942277984345203E-2</v>
      </c>
    </row>
    <row r="117" spans="1:7" x14ac:dyDescent="0.2">
      <c r="A117" t="s">
        <v>213</v>
      </c>
      <c r="B117" t="s">
        <v>345</v>
      </c>
      <c r="C117">
        <v>0</v>
      </c>
      <c r="D117">
        <v>0.32349329720911002</v>
      </c>
      <c r="E117">
        <v>0.32349329720911002</v>
      </c>
      <c r="F117">
        <v>9.7502732259167892</v>
      </c>
      <c r="G117">
        <v>3.3177869964632997E-2</v>
      </c>
    </row>
    <row r="118" spans="1:7" x14ac:dyDescent="0.2">
      <c r="A118" t="s">
        <v>214</v>
      </c>
      <c r="B118" t="s">
        <v>349</v>
      </c>
      <c r="C118">
        <v>0</v>
      </c>
      <c r="D118">
        <v>2.4458577086686799E-2</v>
      </c>
      <c r="E118">
        <v>2.4458577086686799E-2</v>
      </c>
      <c r="F118">
        <v>2.9190099551218598</v>
      </c>
      <c r="G118">
        <v>8.3790660061883009E-3</v>
      </c>
    </row>
    <row r="119" spans="1:7" x14ac:dyDescent="0.2">
      <c r="A119" t="s">
        <v>215</v>
      </c>
      <c r="B119" t="s">
        <v>350</v>
      </c>
      <c r="C119">
        <v>0</v>
      </c>
      <c r="D119">
        <v>3.36977580293258E-3</v>
      </c>
      <c r="E119">
        <v>3.36977580293259E-3</v>
      </c>
      <c r="F119">
        <v>0.30126518671678798</v>
      </c>
      <c r="G119">
        <v>1.1185413886206599E-2</v>
      </c>
    </row>
    <row r="120" spans="1:7" x14ac:dyDescent="0.2">
      <c r="A120" t="s">
        <v>216</v>
      </c>
      <c r="B120" t="s">
        <v>460</v>
      </c>
      <c r="C120">
        <v>0</v>
      </c>
      <c r="D120">
        <v>3.0246014759604498E-4</v>
      </c>
      <c r="E120">
        <v>3.0246014759604498E-4</v>
      </c>
      <c r="F120">
        <v>0.110450302004085</v>
      </c>
      <c r="G120">
        <v>2.7384275290153501E-3</v>
      </c>
    </row>
    <row r="121" spans="1:7" x14ac:dyDescent="0.2">
      <c r="A121" t="s">
        <v>217</v>
      </c>
      <c r="B121" t="s">
        <v>461</v>
      </c>
      <c r="C121">
        <v>0</v>
      </c>
      <c r="D121">
        <v>1.07544537168963E-3</v>
      </c>
      <c r="E121">
        <v>1.07544537168963E-3</v>
      </c>
      <c r="F121">
        <v>0.123525352843372</v>
      </c>
      <c r="G121">
        <v>8.7062724123789306E-3</v>
      </c>
    </row>
    <row r="122" spans="1:7" x14ac:dyDescent="0.2">
      <c r="A122" t="s">
        <v>218</v>
      </c>
      <c r="B122" t="s">
        <v>352</v>
      </c>
      <c r="C122">
        <v>0</v>
      </c>
      <c r="D122">
        <v>3.1678880637651001E-2</v>
      </c>
      <c r="E122">
        <v>3.1678880637651001E-2</v>
      </c>
      <c r="F122">
        <v>0.58426917422459601</v>
      </c>
      <c r="G122">
        <v>5.4219667980418697E-2</v>
      </c>
    </row>
    <row r="123" spans="1:7" x14ac:dyDescent="0.2">
      <c r="A123" t="s">
        <v>219</v>
      </c>
      <c r="B123" t="s">
        <v>353</v>
      </c>
      <c r="C123">
        <v>0</v>
      </c>
      <c r="D123">
        <v>1.2083776204972601E-2</v>
      </c>
      <c r="E123">
        <v>1.2083776204972601E-2</v>
      </c>
      <c r="F123">
        <v>0.33557437057568501</v>
      </c>
      <c r="G123">
        <v>3.60092345081141E-2</v>
      </c>
    </row>
    <row r="124" spans="1:7" x14ac:dyDescent="0.2">
      <c r="A124" t="s">
        <v>220</v>
      </c>
      <c r="B124" t="s">
        <v>354</v>
      </c>
      <c r="C124">
        <v>0</v>
      </c>
      <c r="D124">
        <v>5.3075584572701999E-2</v>
      </c>
      <c r="E124">
        <v>5.3075584572701999E-2</v>
      </c>
      <c r="F124">
        <v>2.40805238060527</v>
      </c>
      <c r="G124">
        <v>2.20408762700425E-2</v>
      </c>
    </row>
    <row r="125" spans="1:7" x14ac:dyDescent="0.2">
      <c r="A125" t="s">
        <v>221</v>
      </c>
      <c r="B125" t="s">
        <v>359</v>
      </c>
      <c r="C125">
        <v>0</v>
      </c>
      <c r="D125">
        <v>8.1908418880962293E-3</v>
      </c>
      <c r="E125">
        <v>8.1908418880962293E-3</v>
      </c>
      <c r="F125">
        <v>0.410716979137141</v>
      </c>
      <c r="G125">
        <v>1.9942788596916599E-2</v>
      </c>
    </row>
    <row r="126" spans="1:7" x14ac:dyDescent="0.2">
      <c r="A126" t="s">
        <v>222</v>
      </c>
      <c r="B126" t="s">
        <v>356</v>
      </c>
      <c r="C126">
        <v>0</v>
      </c>
      <c r="D126">
        <v>4.87126231105669E-4</v>
      </c>
      <c r="E126">
        <v>4.87126231105669E-4</v>
      </c>
      <c r="F126">
        <v>3.8416605398918998E-4</v>
      </c>
      <c r="G126">
        <v>1.26800956525788</v>
      </c>
    </row>
    <row r="127" spans="1:7" x14ac:dyDescent="0.2">
      <c r="A127" t="s">
        <v>223</v>
      </c>
      <c r="B127" t="s">
        <v>515</v>
      </c>
      <c r="C127">
        <v>0</v>
      </c>
      <c r="D127">
        <v>2.37553219486281E-4</v>
      </c>
      <c r="E127">
        <v>2.37553219486281E-4</v>
      </c>
      <c r="F127">
        <v>5.7870568333258501E-2</v>
      </c>
      <c r="G127">
        <v>4.1049055906671999E-3</v>
      </c>
    </row>
    <row r="128" spans="1:7" x14ac:dyDescent="0.2">
      <c r="A128" t="s">
        <v>224</v>
      </c>
      <c r="B128" t="s">
        <v>347</v>
      </c>
      <c r="C128">
        <v>0</v>
      </c>
      <c r="D128">
        <v>2.6344361421165099E-3</v>
      </c>
      <c r="E128">
        <v>2.6344361421165099E-3</v>
      </c>
      <c r="F128">
        <v>0.54764912537298904</v>
      </c>
      <c r="G128">
        <v>4.8104452651545199E-3</v>
      </c>
    </row>
    <row r="129" spans="1:7" x14ac:dyDescent="0.2">
      <c r="A129" t="s">
        <v>225</v>
      </c>
      <c r="B129" t="s">
        <v>355</v>
      </c>
      <c r="C129">
        <v>0</v>
      </c>
      <c r="D129">
        <v>1.2286196369992201E-3</v>
      </c>
      <c r="E129">
        <v>1.2286196369992201E-3</v>
      </c>
      <c r="F129">
        <v>0.105849892387641</v>
      </c>
      <c r="G129">
        <v>1.1607188342712699E-2</v>
      </c>
    </row>
    <row r="130" spans="1:7" x14ac:dyDescent="0.2">
      <c r="A130" t="s">
        <v>226</v>
      </c>
      <c r="B130" t="s">
        <v>358</v>
      </c>
      <c r="C130">
        <v>0</v>
      </c>
      <c r="D130">
        <v>0.14671728900905801</v>
      </c>
      <c r="E130">
        <v>0.14671728900905801</v>
      </c>
      <c r="F130">
        <v>2.0969032427613699</v>
      </c>
      <c r="G130">
        <v>6.9968554589027399E-2</v>
      </c>
    </row>
    <row r="131" spans="1:7" x14ac:dyDescent="0.2">
      <c r="A131" t="s">
        <v>227</v>
      </c>
      <c r="B131" t="s">
        <v>357</v>
      </c>
      <c r="C131">
        <v>0</v>
      </c>
      <c r="D131">
        <v>7.6798668264483599E-3</v>
      </c>
      <c r="E131">
        <v>7.6798668264483599E-3</v>
      </c>
      <c r="F131">
        <v>0.20977445015999999</v>
      </c>
      <c r="G131">
        <v>3.6610115391034197E-2</v>
      </c>
    </row>
    <row r="132" spans="1:7" x14ac:dyDescent="0.2">
      <c r="A132" t="s">
        <v>228</v>
      </c>
      <c r="B132" t="s">
        <v>360</v>
      </c>
      <c r="C132">
        <v>0</v>
      </c>
      <c r="D132">
        <v>3.3287901796961398E-3</v>
      </c>
      <c r="E132">
        <v>3.3287901796961398E-3</v>
      </c>
      <c r="F132">
        <v>0.25680036470473</v>
      </c>
      <c r="G132">
        <v>1.29625601720761E-2</v>
      </c>
    </row>
    <row r="133" spans="1:7" x14ac:dyDescent="0.2">
      <c r="A133" t="s">
        <v>229</v>
      </c>
      <c r="B133" t="s">
        <v>362</v>
      </c>
      <c r="C133">
        <v>0</v>
      </c>
      <c r="D133">
        <v>5.7292810259580801E-2</v>
      </c>
      <c r="E133">
        <v>5.7292810259580801E-2</v>
      </c>
      <c r="F133">
        <v>0.83368545584211096</v>
      </c>
      <c r="G133">
        <v>6.8722333894752893E-2</v>
      </c>
    </row>
    <row r="134" spans="1:7" x14ac:dyDescent="0.2">
      <c r="A134" t="s">
        <v>230</v>
      </c>
      <c r="B134" t="s">
        <v>3</v>
      </c>
      <c r="C134">
        <v>0</v>
      </c>
      <c r="D134">
        <v>0.11163154231257701</v>
      </c>
      <c r="E134">
        <v>0.11163154231257701</v>
      </c>
      <c r="F134">
        <v>1.58494290248962</v>
      </c>
      <c r="G134">
        <v>7.0432532387903202E-2</v>
      </c>
    </row>
    <row r="135" spans="1:7" x14ac:dyDescent="0.2">
      <c r="A135" t="s">
        <v>231</v>
      </c>
      <c r="B135" t="s">
        <v>361</v>
      </c>
      <c r="C135">
        <v>0</v>
      </c>
      <c r="D135">
        <v>2.5659114121893401E-3</v>
      </c>
      <c r="E135">
        <v>2.5659114121893401E-3</v>
      </c>
      <c r="F135">
        <v>0.56821526758229202</v>
      </c>
      <c r="G135">
        <v>4.5157382396764497E-3</v>
      </c>
    </row>
    <row r="136" spans="1:7" x14ac:dyDescent="0.2">
      <c r="A136" t="s">
        <v>232</v>
      </c>
      <c r="B136" t="s">
        <v>363</v>
      </c>
      <c r="C136">
        <v>0</v>
      </c>
      <c r="D136">
        <v>1.32491343461516E-2</v>
      </c>
      <c r="E136">
        <v>1.32491343461516E-2</v>
      </c>
      <c r="F136">
        <v>11.3581882454626</v>
      </c>
      <c r="G136">
        <v>1.16648307457349E-3</v>
      </c>
    </row>
    <row r="137" spans="1:7" x14ac:dyDescent="0.2">
      <c r="A137" t="s">
        <v>233</v>
      </c>
      <c r="B137" t="s">
        <v>364</v>
      </c>
      <c r="C137">
        <v>0</v>
      </c>
      <c r="D137">
        <v>3.8619764592342197E-2</v>
      </c>
      <c r="E137">
        <v>3.8619764592342197E-2</v>
      </c>
      <c r="F137">
        <v>7.8758067702913896</v>
      </c>
      <c r="G137">
        <v>4.90359473241791E-3</v>
      </c>
    </row>
    <row r="138" spans="1:7" x14ac:dyDescent="0.2">
      <c r="A138" t="s">
        <v>234</v>
      </c>
      <c r="B138" t="s">
        <v>365</v>
      </c>
      <c r="C138">
        <v>0</v>
      </c>
      <c r="D138">
        <v>2.96175464529739E-2</v>
      </c>
      <c r="E138">
        <v>2.96175464529739E-2</v>
      </c>
      <c r="F138">
        <v>0.56000801634556496</v>
      </c>
      <c r="G138">
        <v>5.2887718726329302E-2</v>
      </c>
    </row>
    <row r="139" spans="1:7" x14ac:dyDescent="0.2">
      <c r="A139" t="s">
        <v>235</v>
      </c>
      <c r="B139" t="s">
        <v>366</v>
      </c>
      <c r="C139">
        <v>0</v>
      </c>
      <c r="D139">
        <v>1.8848392478160499E-2</v>
      </c>
      <c r="E139">
        <v>1.8848392478160499E-2</v>
      </c>
      <c r="F139">
        <v>1.2523507267976901</v>
      </c>
      <c r="G139">
        <v>1.50504104599808E-2</v>
      </c>
    </row>
    <row r="140" spans="1:7" x14ac:dyDescent="0.2">
      <c r="A140" t="s">
        <v>236</v>
      </c>
      <c r="B140" t="s">
        <v>367</v>
      </c>
      <c r="C140">
        <v>0</v>
      </c>
      <c r="D140">
        <v>0.18011011546633801</v>
      </c>
      <c r="E140">
        <v>0.18011011546633801</v>
      </c>
      <c r="F140">
        <v>6.2121772086110303</v>
      </c>
      <c r="G140">
        <v>2.8993074314859799E-2</v>
      </c>
    </row>
    <row r="141" spans="1:7" x14ac:dyDescent="0.2">
      <c r="A141" t="s">
        <v>237</v>
      </c>
      <c r="B141" t="s">
        <v>368</v>
      </c>
      <c r="C141">
        <v>0</v>
      </c>
      <c r="D141">
        <v>3.96554310125408E-2</v>
      </c>
      <c r="E141">
        <v>3.96554310125408E-2</v>
      </c>
      <c r="F141">
        <v>1.82435777465433</v>
      </c>
      <c r="G141">
        <v>2.1736652516009199E-2</v>
      </c>
    </row>
    <row r="142" spans="1:7" x14ac:dyDescent="0.2">
      <c r="A142" t="s">
        <v>238</v>
      </c>
      <c r="B142" t="s">
        <v>516</v>
      </c>
      <c r="C142">
        <v>0</v>
      </c>
      <c r="D142">
        <v>1.1567152226200799E-3</v>
      </c>
      <c r="E142">
        <v>1.1567152226200799E-3</v>
      </c>
      <c r="F142">
        <v>0.25541426594442401</v>
      </c>
      <c r="G142">
        <v>4.5287807959472704E-3</v>
      </c>
    </row>
    <row r="143" spans="1:7" x14ac:dyDescent="0.2">
      <c r="A143" t="s">
        <v>239</v>
      </c>
      <c r="B143" t="s">
        <v>333</v>
      </c>
      <c r="C143">
        <v>0</v>
      </c>
      <c r="D143">
        <v>4.6753158735497201E-2</v>
      </c>
      <c r="E143">
        <v>4.6753158735497201E-2</v>
      </c>
      <c r="F143">
        <v>0.85114367521231304</v>
      </c>
      <c r="G143">
        <v>5.4929808088904498E-2</v>
      </c>
    </row>
    <row r="144" spans="1:7" x14ac:dyDescent="0.2">
      <c r="A144" t="s">
        <v>240</v>
      </c>
      <c r="B144" t="s">
        <v>369</v>
      </c>
      <c r="C144">
        <v>0</v>
      </c>
      <c r="D144">
        <v>5.0766333923647003E-2</v>
      </c>
      <c r="E144">
        <v>5.0766333923647003E-2</v>
      </c>
      <c r="F144">
        <v>4.7872050155288299</v>
      </c>
      <c r="G144">
        <v>1.0604587386370601E-2</v>
      </c>
    </row>
    <row r="145" spans="1:7" x14ac:dyDescent="0.2">
      <c r="A145" t="s">
        <v>241</v>
      </c>
      <c r="B145" t="s">
        <v>464</v>
      </c>
      <c r="C145">
        <v>0</v>
      </c>
      <c r="D145">
        <v>8.7865604698872807E-3</v>
      </c>
      <c r="E145">
        <v>8.7865604698872807E-3</v>
      </c>
      <c r="F145">
        <v>0.28497572362997298</v>
      </c>
      <c r="G145">
        <v>3.0832663070262799E-2</v>
      </c>
    </row>
    <row r="146" spans="1:7" x14ac:dyDescent="0.2">
      <c r="A146" t="s">
        <v>242</v>
      </c>
      <c r="B146" t="s">
        <v>371</v>
      </c>
      <c r="C146">
        <v>0</v>
      </c>
      <c r="D146">
        <v>9.8068364094384894E-3</v>
      </c>
      <c r="E146">
        <v>9.8068364094384894E-3</v>
      </c>
      <c r="F146">
        <v>0.118561180020228</v>
      </c>
      <c r="G146">
        <v>8.2715408262344595E-2</v>
      </c>
    </row>
    <row r="147" spans="1:7" x14ac:dyDescent="0.2">
      <c r="A147" t="s">
        <v>243</v>
      </c>
      <c r="B147" t="s">
        <v>372</v>
      </c>
      <c r="C147">
        <v>0</v>
      </c>
      <c r="D147">
        <v>7.3773336813911197E-2</v>
      </c>
      <c r="E147">
        <v>7.3773336813911197E-2</v>
      </c>
      <c r="F147">
        <v>2.65633646943441</v>
      </c>
      <c r="G147">
        <v>2.7772587419853102E-2</v>
      </c>
    </row>
    <row r="148" spans="1:7" x14ac:dyDescent="0.2">
      <c r="A148" t="s">
        <v>244</v>
      </c>
      <c r="B148" t="s">
        <v>405</v>
      </c>
      <c r="C148">
        <v>0</v>
      </c>
      <c r="D148">
        <v>2.3528968907768899E-2</v>
      </c>
      <c r="E148">
        <v>2.3528968907768899E-2</v>
      </c>
      <c r="F148">
        <v>3.2731836040677398</v>
      </c>
      <c r="G148">
        <v>7.1884048540779401E-3</v>
      </c>
    </row>
    <row r="149" spans="1:7" x14ac:dyDescent="0.2">
      <c r="A149" t="s">
        <v>245</v>
      </c>
      <c r="B149" t="s">
        <v>370</v>
      </c>
      <c r="C149">
        <v>0</v>
      </c>
      <c r="D149">
        <v>7.0307573930623705E-5</v>
      </c>
      <c r="E149">
        <v>7.0307573930623705E-5</v>
      </c>
      <c r="F149">
        <v>8.78509267736413E-2</v>
      </c>
      <c r="G149">
        <v>8.00305432312397E-4</v>
      </c>
    </row>
    <row r="150" spans="1:7" x14ac:dyDescent="0.2">
      <c r="A150" t="s">
        <v>246</v>
      </c>
      <c r="B150" t="s">
        <v>517</v>
      </c>
      <c r="C150">
        <v>0</v>
      </c>
      <c r="D150">
        <v>1.4304833366765199E-6</v>
      </c>
      <c r="E150">
        <v>1.4304833366765199E-6</v>
      </c>
      <c r="F150">
        <v>2.2134391289999999E-2</v>
      </c>
      <c r="G150">
        <v>6.4627182104745295E-5</v>
      </c>
    </row>
    <row r="151" spans="1:7" x14ac:dyDescent="0.2">
      <c r="A151" t="s">
        <v>247</v>
      </c>
      <c r="B151" t="s">
        <v>381</v>
      </c>
      <c r="C151">
        <v>0</v>
      </c>
      <c r="D151">
        <v>0.12630105746974099</v>
      </c>
      <c r="E151">
        <v>0.12630105746974099</v>
      </c>
      <c r="F151">
        <v>6.9157565648193202</v>
      </c>
      <c r="G151">
        <v>1.82627968879411E-2</v>
      </c>
    </row>
    <row r="152" spans="1:7" x14ac:dyDescent="0.2">
      <c r="A152" t="s">
        <v>248</v>
      </c>
      <c r="B152" t="s">
        <v>378</v>
      </c>
      <c r="C152">
        <v>0</v>
      </c>
      <c r="D152">
        <v>4.8287671038763202E-3</v>
      </c>
      <c r="E152">
        <v>4.8287671038763202E-3</v>
      </c>
      <c r="F152">
        <v>0.36156648210829501</v>
      </c>
      <c r="G152">
        <v>1.3355129257888501E-2</v>
      </c>
    </row>
    <row r="153" spans="1:7" x14ac:dyDescent="0.2">
      <c r="A153" t="s">
        <v>249</v>
      </c>
      <c r="B153" t="s">
        <v>373</v>
      </c>
      <c r="C153">
        <v>0</v>
      </c>
      <c r="D153">
        <v>6.1756394407148597E-3</v>
      </c>
      <c r="E153">
        <v>6.1756394407148597E-3</v>
      </c>
      <c r="F153">
        <v>0.217076846234973</v>
      </c>
      <c r="G153">
        <v>2.8449093248895298E-2</v>
      </c>
    </row>
    <row r="154" spans="1:7" x14ac:dyDescent="0.2">
      <c r="A154" t="s">
        <v>250</v>
      </c>
      <c r="B154" t="s">
        <v>375</v>
      </c>
      <c r="C154">
        <v>0</v>
      </c>
      <c r="D154">
        <v>1.3367779339357999E-3</v>
      </c>
      <c r="E154">
        <v>1.3367779339357999E-3</v>
      </c>
      <c r="F154">
        <v>0.245659649353383</v>
      </c>
      <c r="G154">
        <v>5.44158528864804E-3</v>
      </c>
    </row>
    <row r="155" spans="1:7" x14ac:dyDescent="0.2">
      <c r="A155" t="s">
        <v>251</v>
      </c>
      <c r="B155" t="s">
        <v>396</v>
      </c>
      <c r="C155">
        <v>0</v>
      </c>
      <c r="D155">
        <v>5.4845315439953496E-3</v>
      </c>
      <c r="E155">
        <v>5.4845315439953496E-3</v>
      </c>
      <c r="F155">
        <v>0.32847014536535002</v>
      </c>
      <c r="G155">
        <v>1.66971994909767E-2</v>
      </c>
    </row>
    <row r="156" spans="1:7" x14ac:dyDescent="0.2">
      <c r="A156" t="s">
        <v>252</v>
      </c>
      <c r="B156" t="s">
        <v>376</v>
      </c>
      <c r="C156">
        <v>0</v>
      </c>
      <c r="D156">
        <v>1.29362770584439E-3</v>
      </c>
      <c r="E156">
        <v>1.29362770584439E-3</v>
      </c>
      <c r="F156">
        <v>0.419414565220873</v>
      </c>
      <c r="G156">
        <v>3.0843652393500801E-3</v>
      </c>
    </row>
    <row r="157" spans="1:7" x14ac:dyDescent="0.2">
      <c r="A157" t="s">
        <v>253</v>
      </c>
      <c r="B157" t="s">
        <v>383</v>
      </c>
      <c r="C157">
        <v>0</v>
      </c>
      <c r="D157">
        <v>2.6352544182010801E-2</v>
      </c>
      <c r="E157">
        <v>2.6352544182010801E-2</v>
      </c>
      <c r="F157">
        <v>2.3258335556507799</v>
      </c>
      <c r="G157">
        <v>1.13303654588633E-2</v>
      </c>
    </row>
    <row r="158" spans="1:7" x14ac:dyDescent="0.2">
      <c r="A158" t="s">
        <v>254</v>
      </c>
      <c r="B158" t="s">
        <v>380</v>
      </c>
      <c r="C158">
        <v>0</v>
      </c>
      <c r="D158">
        <v>3.49131212000762E-3</v>
      </c>
      <c r="E158">
        <v>3.49131212000762E-3</v>
      </c>
      <c r="F158">
        <v>9.2725601548291806E-2</v>
      </c>
      <c r="G158">
        <v>3.7652083801142301E-2</v>
      </c>
    </row>
    <row r="159" spans="1:7" x14ac:dyDescent="0.2">
      <c r="A159" t="s">
        <v>255</v>
      </c>
      <c r="B159" t="s">
        <v>379</v>
      </c>
      <c r="C159">
        <v>0</v>
      </c>
      <c r="D159">
        <v>2.7662998871296001E-3</v>
      </c>
      <c r="E159">
        <v>2.7662998871296001E-3</v>
      </c>
      <c r="F159">
        <v>0.38013370323763301</v>
      </c>
      <c r="G159">
        <v>7.2771760661282502E-3</v>
      </c>
    </row>
    <row r="160" spans="1:7" x14ac:dyDescent="0.2">
      <c r="A160" t="s">
        <v>256</v>
      </c>
      <c r="B160" t="s">
        <v>466</v>
      </c>
      <c r="C160">
        <v>0</v>
      </c>
      <c r="D160">
        <v>1.20473725786845E-2</v>
      </c>
      <c r="E160">
        <v>1.20473725786845E-2</v>
      </c>
      <c r="F160">
        <v>4.5065482109999999E-2</v>
      </c>
      <c r="G160">
        <v>0.26733038269241499</v>
      </c>
    </row>
    <row r="161" spans="1:7" x14ac:dyDescent="0.2">
      <c r="A161" t="s">
        <v>257</v>
      </c>
      <c r="B161" t="s">
        <v>382</v>
      </c>
      <c r="C161">
        <v>0</v>
      </c>
      <c r="D161">
        <v>1.4454369310518699E-2</v>
      </c>
      <c r="E161">
        <v>1.4454369310518699E-2</v>
      </c>
      <c r="F161">
        <v>0.51423146412360299</v>
      </c>
      <c r="G161">
        <v>2.8108683188324698E-2</v>
      </c>
    </row>
    <row r="162" spans="1:7" x14ac:dyDescent="0.2">
      <c r="A162" t="s">
        <v>258</v>
      </c>
      <c r="B162" t="s">
        <v>377</v>
      </c>
      <c r="C162">
        <v>0</v>
      </c>
      <c r="D162">
        <v>4.6939990630825399E-4</v>
      </c>
      <c r="E162">
        <v>4.6939990630825399E-4</v>
      </c>
      <c r="F162">
        <v>0.23904481971008501</v>
      </c>
      <c r="G162">
        <v>1.96364810112825E-3</v>
      </c>
    </row>
    <row r="163" spans="1:7" x14ac:dyDescent="0.2">
      <c r="A163" t="s">
        <v>259</v>
      </c>
      <c r="B163" t="s">
        <v>374</v>
      </c>
      <c r="C163">
        <v>0</v>
      </c>
      <c r="D163">
        <v>8.3504428898108598E-4</v>
      </c>
      <c r="E163">
        <v>8.3504428898108598E-4</v>
      </c>
      <c r="F163">
        <v>0.26280239909640202</v>
      </c>
      <c r="G163">
        <v>3.1774606771180001E-3</v>
      </c>
    </row>
    <row r="164" spans="1:7" x14ac:dyDescent="0.2">
      <c r="A164" t="s">
        <v>260</v>
      </c>
      <c r="B164" t="s">
        <v>384</v>
      </c>
      <c r="C164">
        <v>0</v>
      </c>
      <c r="D164">
        <v>9.0259290613191497E-3</v>
      </c>
      <c r="E164">
        <v>9.0259290613191497E-3</v>
      </c>
      <c r="F164">
        <v>0.69205253582214299</v>
      </c>
      <c r="G164">
        <v>1.3042259935651499E-2</v>
      </c>
    </row>
    <row r="165" spans="1:7" x14ac:dyDescent="0.2">
      <c r="A165" t="s">
        <v>261</v>
      </c>
      <c r="B165" t="s">
        <v>386</v>
      </c>
      <c r="C165">
        <v>0</v>
      </c>
      <c r="D165">
        <v>9.9375897960720504E-3</v>
      </c>
      <c r="E165">
        <v>9.9375897960720504E-3</v>
      </c>
      <c r="F165">
        <v>0.34280256771749801</v>
      </c>
      <c r="G165">
        <v>2.89892513414939E-2</v>
      </c>
    </row>
    <row r="166" spans="1:7" x14ac:dyDescent="0.2">
      <c r="A166" t="s">
        <v>262</v>
      </c>
      <c r="B166" t="s">
        <v>388</v>
      </c>
      <c r="C166">
        <v>0</v>
      </c>
      <c r="D166">
        <v>1.6399976026047001E-3</v>
      </c>
      <c r="E166">
        <v>1.6399976026047001E-3</v>
      </c>
      <c r="F166">
        <v>0.23406913302725299</v>
      </c>
      <c r="G166">
        <v>7.00646677071154E-3</v>
      </c>
    </row>
    <row r="167" spans="1:7" x14ac:dyDescent="0.2">
      <c r="A167" t="s">
        <v>263</v>
      </c>
      <c r="B167" t="s">
        <v>389</v>
      </c>
      <c r="C167">
        <v>0</v>
      </c>
      <c r="D167">
        <v>9.8813558297546206E-2</v>
      </c>
      <c r="E167">
        <v>9.8813558297546206E-2</v>
      </c>
      <c r="F167">
        <v>5.3938547318422199</v>
      </c>
      <c r="G167">
        <v>1.83196550908588E-2</v>
      </c>
    </row>
    <row r="168" spans="1:7" x14ac:dyDescent="0.2">
      <c r="A168" t="s">
        <v>264</v>
      </c>
      <c r="B168" t="s">
        <v>387</v>
      </c>
      <c r="C168">
        <v>0</v>
      </c>
      <c r="D168">
        <v>2.9010177589055899E-2</v>
      </c>
      <c r="E168">
        <v>2.9010177589055899E-2</v>
      </c>
      <c r="F168">
        <v>0.82254850901409005</v>
      </c>
      <c r="G168">
        <v>3.5268652573241702E-2</v>
      </c>
    </row>
    <row r="169" spans="1:7" x14ac:dyDescent="0.2">
      <c r="A169" t="s">
        <v>265</v>
      </c>
      <c r="B169" t="s">
        <v>385</v>
      </c>
      <c r="C169">
        <v>0</v>
      </c>
      <c r="D169">
        <v>3.37436714269448E-3</v>
      </c>
      <c r="E169">
        <v>3.37436714269448E-3</v>
      </c>
      <c r="F169">
        <v>1.1469537630717701</v>
      </c>
      <c r="G169">
        <v>2.9420254341005299E-3</v>
      </c>
    </row>
    <row r="170" spans="1:7" x14ac:dyDescent="0.2">
      <c r="A170" t="s">
        <v>266</v>
      </c>
      <c r="B170" t="s">
        <v>426</v>
      </c>
      <c r="C170">
        <v>0</v>
      </c>
      <c r="D170">
        <v>0.17309832575907</v>
      </c>
      <c r="E170">
        <v>0.17309832575907</v>
      </c>
      <c r="F170">
        <v>34.888379879812</v>
      </c>
      <c r="G170">
        <v>4.9614893656679199E-3</v>
      </c>
    </row>
    <row r="171" spans="1:7" x14ac:dyDescent="0.2">
      <c r="A171" t="s">
        <v>267</v>
      </c>
      <c r="B171" t="s">
        <v>467</v>
      </c>
      <c r="C171">
        <v>0</v>
      </c>
      <c r="D171">
        <v>0.178705137660983</v>
      </c>
      <c r="E171">
        <v>0.178705137660983</v>
      </c>
      <c r="F171">
        <v>167.53572209211501</v>
      </c>
      <c r="G171">
        <v>1.0666688598072599E-3</v>
      </c>
    </row>
    <row r="172" spans="1:7" x14ac:dyDescent="0.2">
      <c r="A172" t="s">
        <v>268</v>
      </c>
      <c r="B172" t="s">
        <v>427</v>
      </c>
      <c r="C172">
        <v>0</v>
      </c>
      <c r="D172">
        <v>0.41709994284934798</v>
      </c>
      <c r="E172">
        <v>0.41709994284934798</v>
      </c>
      <c r="F172">
        <v>576.39107473192405</v>
      </c>
      <c r="G172">
        <v>7.2364053007472197E-4</v>
      </c>
    </row>
    <row r="173" spans="1:7" x14ac:dyDescent="0.2">
      <c r="A173" t="s">
        <v>269</v>
      </c>
      <c r="B173" t="s">
        <v>390</v>
      </c>
      <c r="C173">
        <v>0</v>
      </c>
      <c r="D173">
        <v>5.1873534487051703E-2</v>
      </c>
      <c r="E173">
        <v>5.1873534487051703E-2</v>
      </c>
      <c r="F173">
        <v>3.1696812646033798</v>
      </c>
      <c r="G173">
        <v>1.63655365182412E-2</v>
      </c>
    </row>
    <row r="174" spans="1:7" x14ac:dyDescent="0.2">
      <c r="A174" t="s">
        <v>270</v>
      </c>
      <c r="B174" t="s">
        <v>428</v>
      </c>
      <c r="C174">
        <v>0</v>
      </c>
      <c r="D174">
        <v>8.46497604620043E-2</v>
      </c>
      <c r="E174">
        <v>8.4649760462004398E-2</v>
      </c>
      <c r="F174">
        <v>57.103027721548202</v>
      </c>
      <c r="G174">
        <v>1.48240406576657E-3</v>
      </c>
    </row>
    <row r="175" spans="1:7" x14ac:dyDescent="0.2">
      <c r="A175" t="s">
        <v>271</v>
      </c>
      <c r="B175" t="s">
        <v>391</v>
      </c>
      <c r="C175">
        <v>0</v>
      </c>
      <c r="D175">
        <v>0.10918462476170999</v>
      </c>
      <c r="E175">
        <v>0.10918462476170999</v>
      </c>
      <c r="F175">
        <v>12.335962775159</v>
      </c>
      <c r="G175">
        <v>8.85092041470616E-3</v>
      </c>
    </row>
    <row r="176" spans="1:7" x14ac:dyDescent="0.2">
      <c r="A176" t="s">
        <v>272</v>
      </c>
      <c r="B176" t="s">
        <v>395</v>
      </c>
      <c r="C176">
        <v>0</v>
      </c>
      <c r="D176">
        <v>0.42190179116126503</v>
      </c>
      <c r="E176">
        <v>0.42190179116126397</v>
      </c>
      <c r="F176">
        <v>12.014294618998299</v>
      </c>
      <c r="G176">
        <v>3.51166510012254E-2</v>
      </c>
    </row>
    <row r="177" spans="1:7" x14ac:dyDescent="0.2">
      <c r="A177" t="s">
        <v>273</v>
      </c>
      <c r="B177" t="s">
        <v>392</v>
      </c>
      <c r="C177">
        <v>0</v>
      </c>
      <c r="D177">
        <v>6.2297907922436097E-6</v>
      </c>
      <c r="E177">
        <v>6.2297907922436097E-6</v>
      </c>
      <c r="F177">
        <v>3.289560813E-5</v>
      </c>
      <c r="G177">
        <v>0.18938062393083399</v>
      </c>
    </row>
    <row r="178" spans="1:7" x14ac:dyDescent="0.2">
      <c r="A178" t="s">
        <v>274</v>
      </c>
      <c r="B178" t="s">
        <v>393</v>
      </c>
      <c r="C178">
        <v>0</v>
      </c>
      <c r="D178">
        <v>3.04576105791118E-2</v>
      </c>
      <c r="E178">
        <v>3.04576105791118E-2</v>
      </c>
      <c r="F178">
        <v>1.0577405347717499</v>
      </c>
      <c r="G178">
        <v>2.8794973415370101E-2</v>
      </c>
    </row>
    <row r="179" spans="1:7" x14ac:dyDescent="0.2">
      <c r="A179" t="s">
        <v>275</v>
      </c>
      <c r="B179" t="s">
        <v>468</v>
      </c>
      <c r="C179">
        <v>0</v>
      </c>
      <c r="D179">
        <v>2.3648788609600402E-3</v>
      </c>
      <c r="E179">
        <v>2.3648788609600402E-3</v>
      </c>
      <c r="F179">
        <v>0.59925660300000005</v>
      </c>
      <c r="G179">
        <v>3.94635428148973E-3</v>
      </c>
    </row>
    <row r="180" spans="1:7" x14ac:dyDescent="0.2">
      <c r="A180" t="s">
        <v>276</v>
      </c>
      <c r="B180" t="s">
        <v>394</v>
      </c>
      <c r="C180">
        <v>0</v>
      </c>
      <c r="D180">
        <v>1.6532453779115198E-2</v>
      </c>
      <c r="E180">
        <v>1.6532453779115198E-2</v>
      </c>
      <c r="F180">
        <v>1.0055328599315601</v>
      </c>
      <c r="G180">
        <v>1.64414853436421E-2</v>
      </c>
    </row>
    <row r="181" spans="1:7" x14ac:dyDescent="0.2">
      <c r="A181" t="s">
        <v>277</v>
      </c>
      <c r="B181" t="s">
        <v>351</v>
      </c>
      <c r="C181">
        <v>0</v>
      </c>
      <c r="D181">
        <v>3.5694893739756399E-3</v>
      </c>
      <c r="E181">
        <v>3.5694893739756399E-3</v>
      </c>
      <c r="F181">
        <v>0.212514967015379</v>
      </c>
      <c r="G181">
        <v>1.67964140319459E-2</v>
      </c>
    </row>
    <row r="182" spans="1:7" x14ac:dyDescent="0.2">
      <c r="A182" t="s">
        <v>278</v>
      </c>
      <c r="B182" t="s">
        <v>35</v>
      </c>
      <c r="C182">
        <v>0</v>
      </c>
      <c r="D182">
        <v>7.7664922248840404E-2</v>
      </c>
      <c r="E182">
        <v>7.7664922248840404E-2</v>
      </c>
      <c r="F182">
        <v>6.3505596321702198</v>
      </c>
      <c r="G182">
        <v>1.2229618608006001E-2</v>
      </c>
    </row>
    <row r="183" spans="1:7" x14ac:dyDescent="0.2">
      <c r="A183" t="s">
        <v>279</v>
      </c>
      <c r="B183" t="s">
        <v>397</v>
      </c>
      <c r="C183">
        <v>0</v>
      </c>
      <c r="D183">
        <v>2.796557551641E-4</v>
      </c>
      <c r="E183">
        <v>2.796557551641E-4</v>
      </c>
      <c r="F183">
        <v>0.33930176015978503</v>
      </c>
      <c r="G183">
        <v>8.2420956210897298E-4</v>
      </c>
    </row>
    <row r="184" spans="1:7" x14ac:dyDescent="0.2">
      <c r="A184" t="s">
        <v>280</v>
      </c>
      <c r="B184" t="s">
        <v>406</v>
      </c>
      <c r="C184">
        <v>0</v>
      </c>
      <c r="D184">
        <v>3.4376067377878501E-3</v>
      </c>
      <c r="E184">
        <v>3.4376067377878501E-3</v>
      </c>
      <c r="F184">
        <v>1.12001337541271</v>
      </c>
      <c r="G184">
        <v>3.0692550761022299E-3</v>
      </c>
    </row>
    <row r="185" spans="1:7" x14ac:dyDescent="0.2">
      <c r="A185" t="s">
        <v>281</v>
      </c>
      <c r="B185" t="s">
        <v>400</v>
      </c>
      <c r="C185">
        <v>0</v>
      </c>
      <c r="D185">
        <v>2.4752596072604299E-2</v>
      </c>
      <c r="E185">
        <v>2.4752596072604299E-2</v>
      </c>
      <c r="F185">
        <v>0.39493460465194802</v>
      </c>
      <c r="G185">
        <v>6.2675176550858497E-2</v>
      </c>
    </row>
    <row r="186" spans="1:7" x14ac:dyDescent="0.2">
      <c r="A186" t="s">
        <v>282</v>
      </c>
      <c r="B186" t="s">
        <v>403</v>
      </c>
      <c r="C186">
        <v>0</v>
      </c>
      <c r="D186">
        <v>4.2745424476422599E-4</v>
      </c>
      <c r="E186">
        <v>4.2745424476422599E-4</v>
      </c>
      <c r="F186">
        <v>4.2957258807591499E-2</v>
      </c>
      <c r="G186">
        <v>9.9506871860428198E-3</v>
      </c>
    </row>
    <row r="187" spans="1:7" x14ac:dyDescent="0.2">
      <c r="A187" t="s">
        <v>283</v>
      </c>
      <c r="B187" t="s">
        <v>402</v>
      </c>
      <c r="C187">
        <v>0</v>
      </c>
      <c r="D187">
        <v>3.8292671057192802E-4</v>
      </c>
      <c r="E187">
        <v>3.8292671057192802E-4</v>
      </c>
      <c r="F187">
        <v>0.141504731985304</v>
      </c>
      <c r="G187">
        <v>2.7061053379592798E-3</v>
      </c>
    </row>
    <row r="188" spans="1:7" x14ac:dyDescent="0.2">
      <c r="A188" t="s">
        <v>284</v>
      </c>
      <c r="B188" t="s">
        <v>346</v>
      </c>
      <c r="C188">
        <v>0</v>
      </c>
      <c r="D188">
        <v>6.6682981970139499E-2</v>
      </c>
      <c r="E188">
        <v>6.6682981970139499E-2</v>
      </c>
      <c r="F188">
        <v>1.1024410524594901</v>
      </c>
      <c r="G188">
        <v>6.0486664408380797E-2</v>
      </c>
    </row>
    <row r="189" spans="1:7" x14ac:dyDescent="0.2">
      <c r="A189" t="s">
        <v>285</v>
      </c>
      <c r="B189" t="s">
        <v>401</v>
      </c>
      <c r="C189">
        <v>0</v>
      </c>
      <c r="D189">
        <v>0.110330355860378</v>
      </c>
      <c r="E189">
        <v>0.110330355860378</v>
      </c>
      <c r="F189">
        <v>1.29093338935265</v>
      </c>
      <c r="G189">
        <v>8.5465568378941495E-2</v>
      </c>
    </row>
    <row r="190" spans="1:7" x14ac:dyDescent="0.2">
      <c r="A190" t="s">
        <v>286</v>
      </c>
      <c r="B190" t="s">
        <v>404</v>
      </c>
      <c r="C190">
        <v>0</v>
      </c>
      <c r="D190">
        <v>7.6580334561566197E-5</v>
      </c>
      <c r="E190">
        <v>7.6580334561566197E-5</v>
      </c>
      <c r="F190">
        <v>0.10800474498</v>
      </c>
      <c r="G190">
        <v>7.0904601992946798E-4</v>
      </c>
    </row>
    <row r="191" spans="1:7" x14ac:dyDescent="0.2">
      <c r="A191" t="s">
        <v>287</v>
      </c>
      <c r="B191" t="s">
        <v>407</v>
      </c>
      <c r="C191">
        <v>0</v>
      </c>
      <c r="D191">
        <v>4.8158559667841501E-3</v>
      </c>
      <c r="E191">
        <v>4.8158559667841501E-3</v>
      </c>
      <c r="F191">
        <v>0.13842476844072299</v>
      </c>
      <c r="G191">
        <v>3.4790420970409103E-2</v>
      </c>
    </row>
    <row r="192" spans="1:7" x14ac:dyDescent="0.2">
      <c r="A192" t="s">
        <v>288</v>
      </c>
      <c r="B192" t="s">
        <v>348</v>
      </c>
      <c r="C192">
        <v>0</v>
      </c>
      <c r="D192">
        <v>1.064393679213E-2</v>
      </c>
      <c r="E192">
        <v>1.064393679213E-2</v>
      </c>
      <c r="F192">
        <v>0.171744440434105</v>
      </c>
      <c r="G192">
        <v>6.1975437255646602E-2</v>
      </c>
    </row>
    <row r="193" spans="1:7" x14ac:dyDescent="0.2">
      <c r="A193" t="s">
        <v>289</v>
      </c>
      <c r="B193" t="s">
        <v>518</v>
      </c>
      <c r="C193">
        <v>0</v>
      </c>
      <c r="D193">
        <v>1.09937357277415E-4</v>
      </c>
      <c r="E193">
        <v>1.09937357277415E-4</v>
      </c>
      <c r="F193">
        <v>0.74461401546614503</v>
      </c>
      <c r="G193">
        <v>1.4764341658086001E-4</v>
      </c>
    </row>
    <row r="194" spans="1:7" x14ac:dyDescent="0.2">
      <c r="A194" t="s">
        <v>290</v>
      </c>
      <c r="B194" t="s">
        <v>336</v>
      </c>
      <c r="C194">
        <v>0</v>
      </c>
      <c r="D194">
        <v>1.5310633308474101E-3</v>
      </c>
      <c r="E194">
        <v>1.5310633308474101E-3</v>
      </c>
      <c r="F194">
        <v>0.349353442207261</v>
      </c>
      <c r="G194">
        <v>4.3825626024290697E-3</v>
      </c>
    </row>
    <row r="195" spans="1:7" x14ac:dyDescent="0.2">
      <c r="A195" t="s">
        <v>291</v>
      </c>
      <c r="B195" t="s">
        <v>411</v>
      </c>
      <c r="C195">
        <v>0</v>
      </c>
      <c r="D195">
        <v>3.2467036613970201E-3</v>
      </c>
      <c r="E195">
        <v>3.2467036613970201E-3</v>
      </c>
      <c r="F195">
        <v>0.14891712592863501</v>
      </c>
      <c r="G195">
        <v>2.1802083817766701E-2</v>
      </c>
    </row>
    <row r="196" spans="1:7" x14ac:dyDescent="0.2">
      <c r="A196" t="s">
        <v>292</v>
      </c>
      <c r="B196" t="s">
        <v>410</v>
      </c>
      <c r="C196">
        <v>0</v>
      </c>
      <c r="D196">
        <v>1.2802692967220699</v>
      </c>
      <c r="E196">
        <v>1.2802692967220699</v>
      </c>
      <c r="F196">
        <v>24.797438109505102</v>
      </c>
      <c r="G196">
        <v>5.1629095355270903E-2</v>
      </c>
    </row>
    <row r="197" spans="1:7" x14ac:dyDescent="0.2">
      <c r="A197" t="s">
        <v>293</v>
      </c>
      <c r="B197" t="s">
        <v>408</v>
      </c>
      <c r="C197">
        <v>0</v>
      </c>
      <c r="D197">
        <v>7.9196234229153399E-4</v>
      </c>
      <c r="E197">
        <v>7.9196234229153399E-4</v>
      </c>
      <c r="F197">
        <v>0.26897269892841202</v>
      </c>
      <c r="G197">
        <v>2.9443967564243998E-3</v>
      </c>
    </row>
    <row r="198" spans="1:7" x14ac:dyDescent="0.2">
      <c r="A198" t="s">
        <v>294</v>
      </c>
      <c r="B198" t="s">
        <v>469</v>
      </c>
      <c r="C198">
        <v>0</v>
      </c>
      <c r="D198">
        <v>1.43139029781136E-3</v>
      </c>
      <c r="E198">
        <v>1.43139029781136E-3</v>
      </c>
      <c r="F198">
        <v>0.324158076370404</v>
      </c>
      <c r="G198">
        <v>4.4157169052785302E-3</v>
      </c>
    </row>
    <row r="199" spans="1:7" x14ac:dyDescent="0.2">
      <c r="A199" t="s">
        <v>295</v>
      </c>
      <c r="B199" t="s">
        <v>412</v>
      </c>
      <c r="C199">
        <v>0</v>
      </c>
      <c r="D199">
        <v>9.7945494720177606E-2</v>
      </c>
      <c r="E199">
        <v>9.7945494720177606E-2</v>
      </c>
      <c r="F199">
        <v>2.0394976392034501</v>
      </c>
      <c r="G199">
        <v>4.8024323655717099E-2</v>
      </c>
    </row>
    <row r="200" spans="1:7" x14ac:dyDescent="0.2">
      <c r="A200" t="s">
        <v>296</v>
      </c>
      <c r="B200" t="s">
        <v>413</v>
      </c>
      <c r="C200">
        <v>0</v>
      </c>
      <c r="D200">
        <v>1.73493688292648E-2</v>
      </c>
      <c r="E200">
        <v>1.73493688292648E-2</v>
      </c>
      <c r="F200">
        <v>1.1431026955357599</v>
      </c>
      <c r="G200">
        <v>1.51774367228951E-2</v>
      </c>
    </row>
    <row r="201" spans="1:7" x14ac:dyDescent="0.2">
      <c r="A201" t="s">
        <v>297</v>
      </c>
      <c r="B201" t="s">
        <v>471</v>
      </c>
      <c r="C201">
        <v>0</v>
      </c>
      <c r="D201">
        <v>0.85954245917456495</v>
      </c>
      <c r="E201">
        <v>0.85954245917456495</v>
      </c>
      <c r="F201">
        <v>21.102145812</v>
      </c>
      <c r="G201">
        <v>4.0732467059618901E-2</v>
      </c>
    </row>
    <row r="202" spans="1:7" x14ac:dyDescent="0.2">
      <c r="A202" t="s">
        <v>298</v>
      </c>
      <c r="B202" t="s">
        <v>409</v>
      </c>
      <c r="C202">
        <v>0</v>
      </c>
      <c r="D202">
        <v>1.4415444187260399E-2</v>
      </c>
      <c r="E202">
        <v>1.4415444187260399E-2</v>
      </c>
      <c r="F202">
        <v>1.97455695147098</v>
      </c>
      <c r="G202">
        <v>7.3005968131338601E-3</v>
      </c>
    </row>
    <row r="203" spans="1:7" x14ac:dyDescent="0.2">
      <c r="A203" t="s">
        <v>299</v>
      </c>
      <c r="B203" t="s">
        <v>414</v>
      </c>
      <c r="C203">
        <v>0</v>
      </c>
      <c r="D203">
        <v>1.4642992078169E-2</v>
      </c>
      <c r="E203">
        <v>1.4642992078169E-2</v>
      </c>
      <c r="F203">
        <v>0.26487461990575401</v>
      </c>
      <c r="G203">
        <v>5.5282729932294501E-2</v>
      </c>
    </row>
    <row r="204" spans="1:7" x14ac:dyDescent="0.2">
      <c r="A204" t="s">
        <v>300</v>
      </c>
      <c r="B204" t="s">
        <v>415</v>
      </c>
      <c r="C204">
        <v>0</v>
      </c>
      <c r="D204">
        <v>0.242132078014034</v>
      </c>
      <c r="E204">
        <v>0.242132078014034</v>
      </c>
      <c r="F204">
        <v>4.5073453385568101</v>
      </c>
      <c r="G204">
        <v>5.3719442338438901E-2</v>
      </c>
    </row>
    <row r="205" spans="1:7" x14ac:dyDescent="0.2">
      <c r="A205" t="s">
        <v>301</v>
      </c>
      <c r="B205" t="s">
        <v>417</v>
      </c>
      <c r="C205">
        <v>0</v>
      </c>
      <c r="D205">
        <v>0.21490692932001801</v>
      </c>
      <c r="E205">
        <v>0.21490692932001801</v>
      </c>
      <c r="F205">
        <v>2.1388975994953401</v>
      </c>
      <c r="G205">
        <v>0.100475557768976</v>
      </c>
    </row>
    <row r="206" spans="1:7" x14ac:dyDescent="0.2">
      <c r="A206" t="s">
        <v>302</v>
      </c>
      <c r="B206" t="s">
        <v>418</v>
      </c>
      <c r="C206">
        <v>0</v>
      </c>
      <c r="D206">
        <v>3.3176818792815801E-3</v>
      </c>
      <c r="E206">
        <v>3.3176818792815801E-3</v>
      </c>
      <c r="F206">
        <v>1.8313734942600599</v>
      </c>
      <c r="G206">
        <v>1.8115812474516801E-3</v>
      </c>
    </row>
    <row r="207" spans="1:7" x14ac:dyDescent="0.2">
      <c r="A207" t="s">
        <v>303</v>
      </c>
      <c r="B207" t="s">
        <v>420</v>
      </c>
      <c r="C207">
        <v>0</v>
      </c>
      <c r="D207">
        <v>6.9946588774487201E-2</v>
      </c>
      <c r="E207">
        <v>6.9946588774487103E-2</v>
      </c>
      <c r="F207">
        <v>3.5339166413099998</v>
      </c>
      <c r="G207">
        <v>1.9792936810348299E-2</v>
      </c>
    </row>
    <row r="208" spans="1:7" x14ac:dyDescent="0.2">
      <c r="A208" t="s">
        <v>304</v>
      </c>
      <c r="B208" t="s">
        <v>472</v>
      </c>
      <c r="C208">
        <v>0</v>
      </c>
      <c r="D208">
        <v>1.9403089930226301E-2</v>
      </c>
      <c r="E208">
        <v>1.9403089930226301E-2</v>
      </c>
      <c r="F208">
        <v>0.13585458942</v>
      </c>
      <c r="G208">
        <v>0.14282248404756401</v>
      </c>
    </row>
    <row r="209" spans="1:7" x14ac:dyDescent="0.2">
      <c r="A209" t="s">
        <v>305</v>
      </c>
      <c r="B209" t="s">
        <v>421</v>
      </c>
      <c r="C209">
        <v>0</v>
      </c>
      <c r="D209">
        <v>0.287284547599088</v>
      </c>
      <c r="E209">
        <v>0.287284547599088</v>
      </c>
      <c r="F209">
        <v>13.1892682620089</v>
      </c>
      <c r="G209">
        <v>2.1781689620082801E-2</v>
      </c>
    </row>
    <row r="210" spans="1:7" x14ac:dyDescent="0.2">
      <c r="A210" t="s">
        <v>306</v>
      </c>
      <c r="B210" t="s">
        <v>419</v>
      </c>
      <c r="C210">
        <v>0</v>
      </c>
      <c r="D210">
        <v>2.9874766109976801E-4</v>
      </c>
      <c r="E210">
        <v>2.9874766109976801E-4</v>
      </c>
      <c r="F210">
        <v>1.0561891686470301E-4</v>
      </c>
      <c r="G210">
        <v>2.8285431243577501</v>
      </c>
    </row>
    <row r="211" spans="1:7" x14ac:dyDescent="0.2">
      <c r="A211" t="s">
        <v>307</v>
      </c>
      <c r="B211" t="s">
        <v>422</v>
      </c>
      <c r="C211">
        <v>0</v>
      </c>
      <c r="D211">
        <v>1.4769930265269801E-4</v>
      </c>
      <c r="E211">
        <v>1.4769930265269801E-4</v>
      </c>
      <c r="F211">
        <v>5.9406246845549997E-3</v>
      </c>
      <c r="G211">
        <v>2.4862587774093999E-2</v>
      </c>
    </row>
    <row r="212" spans="1:7" x14ac:dyDescent="0.2">
      <c r="A212" t="s">
        <v>308</v>
      </c>
      <c r="B212" t="s">
        <v>399</v>
      </c>
      <c r="C212">
        <v>0</v>
      </c>
      <c r="D212">
        <v>6.5478568688736305E-2</v>
      </c>
      <c r="E212">
        <v>6.5478568688736402E-2</v>
      </c>
      <c r="F212">
        <v>3.0682726301939099E-2</v>
      </c>
      <c r="G212">
        <v>2.1340531491361698</v>
      </c>
    </row>
    <row r="213" spans="1:7" x14ac:dyDescent="0.2">
      <c r="A213" t="s">
        <v>309</v>
      </c>
      <c r="B213" t="s">
        <v>429</v>
      </c>
      <c r="C213">
        <v>0</v>
      </c>
      <c r="D213">
        <v>3.8137210707274899E-4</v>
      </c>
      <c r="E213">
        <v>3.8137210707274899E-4</v>
      </c>
      <c r="F213">
        <v>0.2729561868</v>
      </c>
      <c r="G213">
        <v>1.3971916575468101E-3</v>
      </c>
    </row>
    <row r="214" spans="1:7" x14ac:dyDescent="0.2">
      <c r="A214" t="s">
        <v>310</v>
      </c>
      <c r="B214" t="s">
        <v>423</v>
      </c>
      <c r="C214">
        <v>0</v>
      </c>
      <c r="D214">
        <v>8.9364844841499798E-5</v>
      </c>
      <c r="E214">
        <v>8.9364844841499798E-5</v>
      </c>
      <c r="F214">
        <v>0.74841818985007502</v>
      </c>
      <c r="G214">
        <v>1.19404961094547E-4</v>
      </c>
    </row>
    <row r="215" spans="1:7" x14ac:dyDescent="0.2">
      <c r="A215" t="s">
        <v>311</v>
      </c>
      <c r="B215" t="s">
        <v>424</v>
      </c>
      <c r="C215">
        <v>0</v>
      </c>
      <c r="D215">
        <v>1.82554642771444E-2</v>
      </c>
      <c r="E215">
        <v>1.82554642771444E-2</v>
      </c>
      <c r="F215">
        <v>0.911407165669746</v>
      </c>
      <c r="G215">
        <v>2.0029976683066102E-2</v>
      </c>
    </row>
    <row r="216" spans="1:7" x14ac:dyDescent="0.2">
      <c r="A216" t="s">
        <v>312</v>
      </c>
      <c r="B216" t="s">
        <v>425</v>
      </c>
      <c r="C216">
        <v>0</v>
      </c>
      <c r="D216">
        <v>3.2591065795550601E-3</v>
      </c>
      <c r="E216">
        <v>3.2591065795550601E-3</v>
      </c>
      <c r="F216">
        <v>1.1831358630594</v>
      </c>
      <c r="G216">
        <v>2.75463425741108E-3</v>
      </c>
    </row>
    <row r="217" spans="1:7" x14ac:dyDescent="0.2">
      <c r="A217" t="s">
        <v>58</v>
      </c>
      <c r="C217">
        <v>381.19777633964901</v>
      </c>
      <c r="D217">
        <v>161.74748904308601</v>
      </c>
      <c r="E217">
        <v>542.94526538273499</v>
      </c>
      <c r="F217">
        <v>2838.7108496057799</v>
      </c>
      <c r="G217">
        <v>0.19126473041737779</v>
      </c>
    </row>
  </sheetData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912E9-6A42-1840-ACF1-C222939D0B7A}">
  <dimension ref="A1:Q44"/>
  <sheetViews>
    <sheetView workbookViewId="0"/>
  </sheetViews>
  <sheetFormatPr baseColWidth="10" defaultRowHeight="16" x14ac:dyDescent="0.2"/>
  <cols>
    <col min="3" max="6" width="10.83203125" style="2"/>
    <col min="7" max="7" width="10.83203125" style="5"/>
    <col min="10" max="10" width="15" customWidth="1"/>
    <col min="12" max="15" width="10.83203125" style="2"/>
    <col min="16" max="16" width="10.83203125" style="5"/>
  </cols>
  <sheetData>
    <row r="1" spans="1:17" s="1" customFormat="1" x14ac:dyDescent="0.2">
      <c r="A1" t="s">
        <v>63</v>
      </c>
      <c r="B1" t="s">
        <v>508</v>
      </c>
      <c r="C1" t="s">
        <v>438</v>
      </c>
      <c r="D1" t="s">
        <v>439</v>
      </c>
      <c r="E1" t="s">
        <v>430</v>
      </c>
      <c r="F1" t="s">
        <v>433</v>
      </c>
      <c r="G1" t="s">
        <v>64</v>
      </c>
      <c r="H1"/>
      <c r="I1" s="59" t="s">
        <v>54</v>
      </c>
      <c r="J1" s="59" t="s">
        <v>55</v>
      </c>
      <c r="K1" s="59" t="s">
        <v>440</v>
      </c>
      <c r="L1" s="59" t="s">
        <v>441</v>
      </c>
      <c r="M1" s="59" t="s">
        <v>434</v>
      </c>
      <c r="N1" s="59" t="s">
        <v>437</v>
      </c>
      <c r="O1" s="59" t="s">
        <v>314</v>
      </c>
      <c r="P1" s="6" t="s">
        <v>314</v>
      </c>
      <c r="Q1"/>
    </row>
    <row r="2" spans="1:17" x14ac:dyDescent="0.2">
      <c r="A2" t="s">
        <v>66</v>
      </c>
      <c r="B2" t="s">
        <v>27</v>
      </c>
      <c r="C2">
        <v>2.23708869704486</v>
      </c>
      <c r="D2">
        <v>0.370535669107382</v>
      </c>
      <c r="E2">
        <v>2.60762436615224</v>
      </c>
      <c r="F2">
        <v>91.788038707871706</v>
      </c>
      <c r="G2">
        <v>2.8409195826172601E-2</v>
      </c>
      <c r="I2" s="59" t="s">
        <v>60</v>
      </c>
      <c r="J2" s="59">
        <v>27</v>
      </c>
      <c r="K2" s="59">
        <v>79.3147965</v>
      </c>
      <c r="L2" s="59">
        <v>8.6765567800000003</v>
      </c>
      <c r="M2" s="59">
        <v>87.9913533</v>
      </c>
      <c r="N2" s="59">
        <v>447.42082399999998</v>
      </c>
      <c r="O2" s="59">
        <v>0.19666352000000001</v>
      </c>
      <c r="P2" s="5">
        <v>0.23198531215245799</v>
      </c>
    </row>
    <row r="3" spans="1:17" x14ac:dyDescent="0.2">
      <c r="A3" t="s">
        <v>67</v>
      </c>
      <c r="B3" t="s">
        <v>0</v>
      </c>
      <c r="C3">
        <v>2.1277484574888401</v>
      </c>
      <c r="D3">
        <v>0.28695696813957999</v>
      </c>
      <c r="E3">
        <v>2.4147054256284299</v>
      </c>
      <c r="F3">
        <v>14.2303928592899</v>
      </c>
      <c r="G3">
        <v>0.16968649070373701</v>
      </c>
      <c r="I3" s="59" t="s">
        <v>61</v>
      </c>
      <c r="J3" s="59">
        <v>14</v>
      </c>
      <c r="K3" s="59">
        <v>24.5353602</v>
      </c>
      <c r="L3" s="59">
        <v>5.9951783199999999</v>
      </c>
      <c r="M3" s="59">
        <v>30.530538499999999</v>
      </c>
      <c r="N3" s="59">
        <v>582.91700800000001</v>
      </c>
      <c r="O3" s="59">
        <v>5.2375449999999997E-2</v>
      </c>
      <c r="P3" s="5">
        <v>6.78629848287053E-2</v>
      </c>
    </row>
    <row r="4" spans="1:17" x14ac:dyDescent="0.2">
      <c r="A4" t="s">
        <v>68</v>
      </c>
      <c r="B4" t="s">
        <v>1</v>
      </c>
      <c r="C4">
        <v>3.9560120113594599</v>
      </c>
      <c r="D4">
        <v>0.37635154323435299</v>
      </c>
      <c r="E4">
        <v>4.33236355459381</v>
      </c>
      <c r="F4">
        <v>26.9825844813552</v>
      </c>
      <c r="G4">
        <v>0.16056147466479501</v>
      </c>
      <c r="I4" s="59" t="s">
        <v>57</v>
      </c>
      <c r="J4" s="59">
        <v>1</v>
      </c>
      <c r="K4" s="59">
        <v>0.73164030999999996</v>
      </c>
      <c r="L4" s="59">
        <v>0.14117347</v>
      </c>
      <c r="M4" s="59">
        <v>0.87281379000000003</v>
      </c>
      <c r="N4" s="59">
        <v>24.767660899999999</v>
      </c>
      <c r="O4" s="59">
        <v>3.5240059999999997E-2</v>
      </c>
      <c r="P4" s="5">
        <v>3.9631429695748802E-2</v>
      </c>
    </row>
    <row r="5" spans="1:17" x14ac:dyDescent="0.2">
      <c r="A5" t="s">
        <v>192</v>
      </c>
      <c r="B5" t="s">
        <v>2</v>
      </c>
      <c r="C5">
        <v>0</v>
      </c>
      <c r="D5">
        <v>1.51116417064048E-2</v>
      </c>
      <c r="E5">
        <v>1.51116417064048E-2</v>
      </c>
      <c r="F5">
        <v>1.71676313166484</v>
      </c>
      <c r="G5">
        <v>8.8024034461586607E-3</v>
      </c>
      <c r="I5" s="59" t="s">
        <v>315</v>
      </c>
      <c r="J5" s="59">
        <v>14</v>
      </c>
      <c r="K5" s="59">
        <v>47.5695914</v>
      </c>
      <c r="L5" s="59">
        <v>5.8508612400000004</v>
      </c>
      <c r="M5" s="59">
        <v>53.420452699999998</v>
      </c>
      <c r="N5" s="59">
        <v>154.10008199999999</v>
      </c>
      <c r="O5" s="59">
        <v>0.34666077000000001</v>
      </c>
      <c r="P5" s="8">
        <v>0.42787121863780703</v>
      </c>
    </row>
    <row r="6" spans="1:17" x14ac:dyDescent="0.2">
      <c r="A6" t="s">
        <v>105</v>
      </c>
      <c r="B6" t="s">
        <v>37</v>
      </c>
      <c r="C6">
        <v>2.1323077776099599</v>
      </c>
      <c r="D6">
        <v>0.68603124423898298</v>
      </c>
      <c r="E6">
        <v>2.8183390218489399</v>
      </c>
      <c r="F6">
        <v>25.660826489182401</v>
      </c>
      <c r="G6">
        <v>0.109830407178703</v>
      </c>
      <c r="I6" s="59" t="s">
        <v>58</v>
      </c>
      <c r="J6" s="59">
        <v>42</v>
      </c>
      <c r="K6" s="59">
        <v>104.58179699999999</v>
      </c>
      <c r="L6" s="59">
        <v>14.8129086</v>
      </c>
      <c r="M6" s="59">
        <v>119.394706</v>
      </c>
      <c r="N6" s="59">
        <v>1055.1054899999999</v>
      </c>
      <c r="O6" s="59">
        <f>M6/N6</f>
        <v>0.11315902261109456</v>
      </c>
      <c r="P6" s="7">
        <f>N6/O6</f>
        <v>9324.0951154747181</v>
      </c>
    </row>
    <row r="7" spans="1:17" x14ac:dyDescent="0.2">
      <c r="A7" t="s">
        <v>72</v>
      </c>
      <c r="B7" t="s">
        <v>50</v>
      </c>
      <c r="C7">
        <v>5.8271082943607304</v>
      </c>
      <c r="D7">
        <v>3.36286773956097E-2</v>
      </c>
      <c r="E7">
        <v>5.8607369717563298</v>
      </c>
      <c r="F7">
        <v>0.19156046134330301</v>
      </c>
      <c r="G7">
        <v>30.594711093606499</v>
      </c>
      <c r="L7"/>
      <c r="M7"/>
      <c r="N7"/>
      <c r="O7"/>
    </row>
    <row r="8" spans="1:17" x14ac:dyDescent="0.2">
      <c r="A8" t="s">
        <v>146</v>
      </c>
      <c r="B8" t="s">
        <v>4</v>
      </c>
      <c r="C8">
        <v>0.30110471913186598</v>
      </c>
      <c r="D8">
        <v>3.8932005339647599E-3</v>
      </c>
      <c r="E8">
        <v>0.30499791966583101</v>
      </c>
      <c r="F8">
        <v>1.71510768061151</v>
      </c>
      <c r="G8">
        <v>0.177830187056876</v>
      </c>
      <c r="L8"/>
      <c r="M8"/>
      <c r="N8"/>
      <c r="O8"/>
    </row>
    <row r="9" spans="1:17" x14ac:dyDescent="0.2">
      <c r="A9" t="s">
        <v>107</v>
      </c>
      <c r="B9" t="s">
        <v>26</v>
      </c>
      <c r="C9">
        <v>8.38593891882468E-2</v>
      </c>
      <c r="D9">
        <v>0.14264543012921399</v>
      </c>
      <c r="E9">
        <v>0.226504819317461</v>
      </c>
      <c r="F9">
        <v>10.4175301211625</v>
      </c>
      <c r="G9">
        <v>2.1742660369882899E-2</v>
      </c>
      <c r="L9"/>
      <c r="M9"/>
      <c r="N9"/>
      <c r="O9"/>
    </row>
    <row r="10" spans="1:17" x14ac:dyDescent="0.2">
      <c r="A10" t="s">
        <v>79</v>
      </c>
      <c r="B10" t="s">
        <v>9</v>
      </c>
      <c r="C10">
        <v>15.121783018397901</v>
      </c>
      <c r="D10">
        <v>1.48352154854497</v>
      </c>
      <c r="E10">
        <v>16.605304566942898</v>
      </c>
      <c r="F10">
        <v>97.954446130320605</v>
      </c>
      <c r="G10">
        <v>0.16952068255126301</v>
      </c>
      <c r="L10"/>
      <c r="M10"/>
      <c r="N10"/>
      <c r="O10"/>
    </row>
    <row r="11" spans="1:17" x14ac:dyDescent="0.2">
      <c r="A11" t="s">
        <v>76</v>
      </c>
      <c r="B11" t="s">
        <v>5</v>
      </c>
      <c r="C11">
        <v>3.1295805723697598</v>
      </c>
      <c r="D11">
        <v>0.12269755541531401</v>
      </c>
      <c r="E11">
        <v>3.2522781277850799</v>
      </c>
      <c r="F11">
        <v>11.3503066486552</v>
      </c>
      <c r="G11">
        <v>0.28653658693621298</v>
      </c>
      <c r="L11"/>
      <c r="M11"/>
      <c r="N11"/>
      <c r="O11"/>
    </row>
    <row r="12" spans="1:17" x14ac:dyDescent="0.2">
      <c r="A12" t="s">
        <v>103</v>
      </c>
      <c r="B12" t="s">
        <v>24</v>
      </c>
      <c r="C12">
        <v>2.6769284178014301</v>
      </c>
      <c r="D12">
        <v>0.76627266674079197</v>
      </c>
      <c r="E12">
        <v>3.4432010845422201</v>
      </c>
      <c r="F12">
        <v>40.471950638529499</v>
      </c>
      <c r="G12">
        <v>8.5076232556586404E-2</v>
      </c>
      <c r="L12"/>
      <c r="M12"/>
      <c r="N12"/>
      <c r="O12"/>
    </row>
    <row r="13" spans="1:17" x14ac:dyDescent="0.2">
      <c r="A13" t="s">
        <v>108</v>
      </c>
      <c r="B13" t="s">
        <v>6</v>
      </c>
      <c r="C13">
        <v>9.0573966611097498E-2</v>
      </c>
      <c r="D13">
        <v>4.2834484321498303E-3</v>
      </c>
      <c r="E13">
        <v>9.4857415043247406E-2</v>
      </c>
      <c r="F13">
        <v>0.70924937752785999</v>
      </c>
      <c r="G13">
        <v>0.13374338850162901</v>
      </c>
      <c r="L13"/>
      <c r="M13"/>
      <c r="N13"/>
      <c r="O13"/>
    </row>
    <row r="14" spans="1:17" x14ac:dyDescent="0.2">
      <c r="A14" t="s">
        <v>77</v>
      </c>
      <c r="B14" t="s">
        <v>7</v>
      </c>
      <c r="C14">
        <v>1.5403770485411099</v>
      </c>
      <c r="D14">
        <v>5.7802034253144598E-2</v>
      </c>
      <c r="E14">
        <v>1.5981790827942599</v>
      </c>
      <c r="F14">
        <v>8.0939658967433896</v>
      </c>
      <c r="G14">
        <v>0.19745315253147799</v>
      </c>
      <c r="L14"/>
      <c r="M14"/>
      <c r="N14"/>
      <c r="O14"/>
    </row>
    <row r="15" spans="1:17" x14ac:dyDescent="0.2">
      <c r="A15" t="s">
        <v>78</v>
      </c>
      <c r="B15" t="s">
        <v>8</v>
      </c>
      <c r="C15">
        <v>5.8535530772978897</v>
      </c>
      <c r="D15">
        <v>1.1153988929382199</v>
      </c>
      <c r="E15">
        <v>6.9689519702361098</v>
      </c>
      <c r="F15">
        <v>68.053239829767307</v>
      </c>
      <c r="G15">
        <v>0.10240441142359601</v>
      </c>
      <c r="L15"/>
      <c r="M15"/>
      <c r="N15"/>
      <c r="O15"/>
    </row>
    <row r="16" spans="1:17" x14ac:dyDescent="0.2">
      <c r="A16" t="s">
        <v>106</v>
      </c>
      <c r="B16" t="s">
        <v>40</v>
      </c>
      <c r="C16">
        <v>5.25704350302839</v>
      </c>
      <c r="D16">
        <v>1.72842288840325</v>
      </c>
      <c r="E16">
        <v>6.9854663914316397</v>
      </c>
      <c r="F16">
        <v>84.057905991434396</v>
      </c>
      <c r="G16">
        <v>8.3103026527254598E-2</v>
      </c>
      <c r="L16"/>
      <c r="M16"/>
      <c r="N16"/>
      <c r="O16"/>
    </row>
    <row r="17" spans="1:15" x14ac:dyDescent="0.2">
      <c r="A17" t="s">
        <v>150</v>
      </c>
      <c r="B17" t="s">
        <v>28</v>
      </c>
      <c r="C17">
        <v>5.4264556154535702E-2</v>
      </c>
      <c r="D17">
        <v>3.0854919752818801E-3</v>
      </c>
      <c r="E17">
        <v>5.7350048129817602E-2</v>
      </c>
      <c r="F17">
        <v>0.14734091829599999</v>
      </c>
      <c r="G17">
        <v>0.38923368194709101</v>
      </c>
      <c r="L17"/>
      <c r="M17"/>
      <c r="N17"/>
      <c r="O17"/>
    </row>
    <row r="18" spans="1:15" x14ac:dyDescent="0.2">
      <c r="A18" t="s">
        <v>80</v>
      </c>
      <c r="B18" t="s">
        <v>10</v>
      </c>
      <c r="C18">
        <v>0.137331007655385</v>
      </c>
      <c r="D18">
        <v>3.0122726526289001E-2</v>
      </c>
      <c r="E18">
        <v>0.167453734181674</v>
      </c>
      <c r="F18">
        <v>5.4515581048235697</v>
      </c>
      <c r="G18">
        <v>3.07166741987966E-2</v>
      </c>
      <c r="L18"/>
      <c r="M18"/>
      <c r="N18"/>
      <c r="O18"/>
    </row>
    <row r="19" spans="1:15" x14ac:dyDescent="0.2">
      <c r="A19" t="s">
        <v>81</v>
      </c>
      <c r="B19" t="s">
        <v>82</v>
      </c>
      <c r="C19">
        <v>3.7472440409441599</v>
      </c>
      <c r="D19">
        <v>1.1295718319455801</v>
      </c>
      <c r="E19">
        <v>4.8768158728897397</v>
      </c>
      <c r="F19">
        <v>25.0415627990049</v>
      </c>
      <c r="G19">
        <v>0.194748862602279</v>
      </c>
      <c r="L19"/>
      <c r="M19"/>
      <c r="N19"/>
      <c r="O19"/>
    </row>
    <row r="20" spans="1:15" x14ac:dyDescent="0.2">
      <c r="A20" t="s">
        <v>230</v>
      </c>
      <c r="B20" t="s">
        <v>3</v>
      </c>
      <c r="C20">
        <v>0</v>
      </c>
      <c r="D20">
        <v>1.44006643562858E-2</v>
      </c>
      <c r="E20">
        <v>1.44006643562858E-2</v>
      </c>
      <c r="F20">
        <v>1.58494290248962</v>
      </c>
      <c r="G20">
        <v>9.0859199619527896E-3</v>
      </c>
      <c r="L20"/>
      <c r="M20"/>
      <c r="N20"/>
      <c r="O20"/>
    </row>
    <row r="21" spans="1:15" x14ac:dyDescent="0.2">
      <c r="A21" t="s">
        <v>109</v>
      </c>
      <c r="B21" t="s">
        <v>11</v>
      </c>
      <c r="C21">
        <v>0.56571551588315405</v>
      </c>
      <c r="D21">
        <v>0.111231524098024</v>
      </c>
      <c r="E21">
        <v>0.676947039981178</v>
      </c>
      <c r="F21">
        <v>2.4434411287110298</v>
      </c>
      <c r="G21">
        <v>0.277046593030986</v>
      </c>
      <c r="L21"/>
      <c r="M21"/>
      <c r="N21"/>
      <c r="O21"/>
    </row>
    <row r="22" spans="1:15" x14ac:dyDescent="0.2">
      <c r="A22" t="s">
        <v>86</v>
      </c>
      <c r="B22" t="s">
        <v>38</v>
      </c>
      <c r="C22">
        <v>0.17626445243797001</v>
      </c>
      <c r="D22">
        <v>1.10719396014621E-2</v>
      </c>
      <c r="E22">
        <v>0.187336392039432</v>
      </c>
      <c r="F22">
        <v>0.25950422875731</v>
      </c>
      <c r="G22">
        <v>0.72190111481624697</v>
      </c>
      <c r="L22"/>
      <c r="M22"/>
      <c r="N22"/>
      <c r="O22"/>
    </row>
    <row r="23" spans="1:15" x14ac:dyDescent="0.2">
      <c r="A23" t="s">
        <v>85</v>
      </c>
      <c r="B23" t="s">
        <v>12</v>
      </c>
      <c r="C23">
        <v>17.143893471316201</v>
      </c>
      <c r="D23">
        <v>0.80472045388706503</v>
      </c>
      <c r="E23">
        <v>17.948613925203301</v>
      </c>
      <c r="F23">
        <v>14.2097139969911</v>
      </c>
      <c r="G23">
        <v>1.2631228136613999</v>
      </c>
      <c r="L23"/>
      <c r="M23"/>
      <c r="N23"/>
      <c r="O23"/>
    </row>
    <row r="24" spans="1:15" x14ac:dyDescent="0.2">
      <c r="A24" t="s">
        <v>87</v>
      </c>
      <c r="B24" t="s">
        <v>13</v>
      </c>
      <c r="C24">
        <v>5.1564164784203603</v>
      </c>
      <c r="D24">
        <v>0.90048542852315605</v>
      </c>
      <c r="E24">
        <v>6.0569019069435202</v>
      </c>
      <c r="F24">
        <v>44.841785038614198</v>
      </c>
      <c r="G24">
        <v>0.13507272071635401</v>
      </c>
      <c r="L24"/>
      <c r="M24"/>
      <c r="N24"/>
      <c r="O24"/>
    </row>
    <row r="25" spans="1:15" x14ac:dyDescent="0.2">
      <c r="A25" t="s">
        <v>147</v>
      </c>
      <c r="B25" t="s">
        <v>30</v>
      </c>
      <c r="C25">
        <v>0.183765301668496</v>
      </c>
      <c r="D25">
        <v>7.3485524925341501E-3</v>
      </c>
      <c r="E25">
        <v>0.19111385416102999</v>
      </c>
      <c r="F25">
        <v>0.20903317320600001</v>
      </c>
      <c r="G25">
        <v>0.91427523789580201</v>
      </c>
      <c r="L25"/>
      <c r="M25"/>
      <c r="N25"/>
      <c r="O25"/>
    </row>
    <row r="26" spans="1:15" x14ac:dyDescent="0.2">
      <c r="A26" t="s">
        <v>88</v>
      </c>
      <c r="B26" t="s">
        <v>29</v>
      </c>
      <c r="C26">
        <v>3.9379584661206701</v>
      </c>
      <c r="D26">
        <v>0.42691005801747101</v>
      </c>
      <c r="E26">
        <v>4.3648685241381404</v>
      </c>
      <c r="F26">
        <v>236.36607272561801</v>
      </c>
      <c r="G26">
        <v>1.8466561100776199E-2</v>
      </c>
      <c r="L26"/>
      <c r="M26"/>
      <c r="N26"/>
      <c r="O26"/>
    </row>
    <row r="27" spans="1:15" x14ac:dyDescent="0.2">
      <c r="A27" t="s">
        <v>89</v>
      </c>
      <c r="B27" t="s">
        <v>31</v>
      </c>
      <c r="C27">
        <v>0</v>
      </c>
      <c r="D27">
        <v>0.21600273012978</v>
      </c>
      <c r="E27">
        <v>0.21600273012978</v>
      </c>
      <c r="F27">
        <v>83.631273624063198</v>
      </c>
      <c r="G27">
        <v>2.5827985246374302E-3</v>
      </c>
      <c r="L27"/>
      <c r="M27"/>
      <c r="N27"/>
      <c r="O27"/>
    </row>
    <row r="28" spans="1:15" x14ac:dyDescent="0.2">
      <c r="A28" t="s">
        <v>155</v>
      </c>
      <c r="B28" t="s">
        <v>32</v>
      </c>
      <c r="C28">
        <v>5.23805826534844E-2</v>
      </c>
      <c r="D28">
        <v>1.6960954401991899E-3</v>
      </c>
      <c r="E28">
        <v>5.4076678093683599E-2</v>
      </c>
      <c r="F28">
        <v>0.319865515231185</v>
      </c>
      <c r="G28">
        <v>0.16906066930847299</v>
      </c>
      <c r="L28"/>
      <c r="M28"/>
      <c r="N28"/>
      <c r="O28"/>
    </row>
    <row r="29" spans="1:15" x14ac:dyDescent="0.2">
      <c r="A29" t="s">
        <v>90</v>
      </c>
      <c r="B29" t="s">
        <v>15</v>
      </c>
      <c r="C29">
        <v>5.3960943204565499E-3</v>
      </c>
      <c r="D29">
        <v>9.8402975578077805E-3</v>
      </c>
      <c r="E29">
        <v>1.52363918782643E-2</v>
      </c>
      <c r="F29">
        <v>0.94257371874111096</v>
      </c>
      <c r="G29">
        <v>1.6164668688846799E-2</v>
      </c>
      <c r="L29"/>
      <c r="M29"/>
      <c r="N29"/>
      <c r="O29"/>
    </row>
    <row r="30" spans="1:15" x14ac:dyDescent="0.2">
      <c r="A30" t="s">
        <v>91</v>
      </c>
      <c r="B30" t="s">
        <v>16</v>
      </c>
      <c r="C30">
        <v>7.5270066616946201</v>
      </c>
      <c r="D30">
        <v>0.29865684359220002</v>
      </c>
      <c r="E30">
        <v>7.82566350528682</v>
      </c>
      <c r="F30">
        <v>5.1507692905295599</v>
      </c>
      <c r="G30">
        <v>1.51931936063909</v>
      </c>
      <c r="L30"/>
      <c r="M30"/>
      <c r="N30"/>
      <c r="O30"/>
    </row>
    <row r="31" spans="1:15" x14ac:dyDescent="0.2">
      <c r="A31" t="s">
        <v>114</v>
      </c>
      <c r="B31" t="s">
        <v>14</v>
      </c>
      <c r="C31">
        <v>0.13878540956122801</v>
      </c>
      <c r="D31">
        <v>1.02664839423517E-2</v>
      </c>
      <c r="E31">
        <v>0.14905189350358</v>
      </c>
      <c r="F31">
        <v>0.41941118606062699</v>
      </c>
      <c r="G31">
        <v>0.35538368660017999</v>
      </c>
      <c r="L31"/>
      <c r="M31"/>
      <c r="N31"/>
      <c r="O31"/>
    </row>
    <row r="32" spans="1:15" x14ac:dyDescent="0.2">
      <c r="A32" t="s">
        <v>158</v>
      </c>
      <c r="B32" t="s">
        <v>17</v>
      </c>
      <c r="C32">
        <v>0.13261339326959501</v>
      </c>
      <c r="D32">
        <v>1.2046915391290399E-2</v>
      </c>
      <c r="E32">
        <v>0.144660308660886</v>
      </c>
      <c r="F32">
        <v>0.93250313318980904</v>
      </c>
      <c r="G32">
        <v>0.15513117705679599</v>
      </c>
      <c r="L32"/>
      <c r="M32"/>
      <c r="N32"/>
      <c r="O32"/>
    </row>
    <row r="33" spans="1:15" x14ac:dyDescent="0.2">
      <c r="A33" t="s">
        <v>92</v>
      </c>
      <c r="B33" t="s">
        <v>33</v>
      </c>
      <c r="C33">
        <v>0.73164031270916297</v>
      </c>
      <c r="D33">
        <v>0.14117347484515799</v>
      </c>
      <c r="E33">
        <v>0.87281378755432004</v>
      </c>
      <c r="F33">
        <v>24.7676609132095</v>
      </c>
      <c r="G33">
        <v>3.5240057210603103E-2</v>
      </c>
      <c r="L33"/>
      <c r="M33"/>
      <c r="N33"/>
      <c r="O33"/>
    </row>
    <row r="34" spans="1:15" x14ac:dyDescent="0.2">
      <c r="A34" t="s">
        <v>94</v>
      </c>
      <c r="B34" t="s">
        <v>18</v>
      </c>
      <c r="C34">
        <v>5.4056916893578197</v>
      </c>
      <c r="D34">
        <v>1.17134019900625</v>
      </c>
      <c r="E34">
        <v>6.5770318883640604</v>
      </c>
      <c r="F34">
        <v>36.965121394268699</v>
      </c>
      <c r="G34">
        <v>0.17792534260103399</v>
      </c>
      <c r="L34"/>
      <c r="M34"/>
      <c r="N34"/>
      <c r="O34"/>
    </row>
    <row r="35" spans="1:15" x14ac:dyDescent="0.2">
      <c r="A35" t="s">
        <v>95</v>
      </c>
      <c r="B35" t="s">
        <v>39</v>
      </c>
      <c r="C35">
        <v>0</v>
      </c>
      <c r="D35">
        <v>6.0931533703065199E-2</v>
      </c>
      <c r="E35">
        <v>6.0931533703065199E-2</v>
      </c>
      <c r="F35">
        <v>12.578875109958201</v>
      </c>
      <c r="G35">
        <v>4.8439572831777498E-3</v>
      </c>
      <c r="L35"/>
      <c r="M35"/>
      <c r="N35"/>
      <c r="O35"/>
    </row>
    <row r="36" spans="1:15" x14ac:dyDescent="0.2">
      <c r="A36" t="s">
        <v>115</v>
      </c>
      <c r="B36" t="s">
        <v>19</v>
      </c>
      <c r="C36">
        <v>3.48798374320371</v>
      </c>
      <c r="D36">
        <v>0.31796951075152902</v>
      </c>
      <c r="E36">
        <v>3.8059532539552401</v>
      </c>
      <c r="F36">
        <v>14.203417681465501</v>
      </c>
      <c r="G36">
        <v>0.26796038385337101</v>
      </c>
      <c r="L36"/>
      <c r="M36"/>
      <c r="N36"/>
      <c r="O36"/>
    </row>
    <row r="37" spans="1:15" x14ac:dyDescent="0.2">
      <c r="A37" t="s">
        <v>116</v>
      </c>
      <c r="B37" t="s">
        <v>20</v>
      </c>
      <c r="C37">
        <v>7.7141280858556593E-2</v>
      </c>
      <c r="D37">
        <v>0.13502553582818999</v>
      </c>
      <c r="E37">
        <v>0.212166816686747</v>
      </c>
      <c r="F37">
        <v>9.2751515868546601</v>
      </c>
      <c r="G37">
        <v>2.2874754627993699E-2</v>
      </c>
      <c r="L37"/>
      <c r="M37"/>
      <c r="N37"/>
      <c r="O37"/>
    </row>
    <row r="38" spans="1:15" x14ac:dyDescent="0.2">
      <c r="A38" t="s">
        <v>278</v>
      </c>
      <c r="B38" t="s">
        <v>35</v>
      </c>
      <c r="C38">
        <v>0</v>
      </c>
      <c r="D38">
        <v>8.5233556286677808E-3</v>
      </c>
      <c r="E38">
        <v>8.5233556286677808E-3</v>
      </c>
      <c r="F38">
        <v>6.3505596321702198</v>
      </c>
      <c r="G38">
        <v>1.3421424445005999E-3</v>
      </c>
      <c r="L38"/>
      <c r="M38"/>
      <c r="N38"/>
      <c r="O38"/>
    </row>
    <row r="39" spans="1:15" x14ac:dyDescent="0.2">
      <c r="A39" t="s">
        <v>98</v>
      </c>
      <c r="B39" t="s">
        <v>21</v>
      </c>
      <c r="C39">
        <v>1.8644416949028999</v>
      </c>
      <c r="D39">
        <v>0.10505594990117401</v>
      </c>
      <c r="E39">
        <v>1.96949764480407</v>
      </c>
      <c r="F39">
        <v>5.8066111108056297</v>
      </c>
      <c r="G39">
        <v>0.33918194403255297</v>
      </c>
      <c r="L39"/>
      <c r="M39"/>
      <c r="N39"/>
      <c r="O39"/>
    </row>
    <row r="40" spans="1:15" x14ac:dyDescent="0.2">
      <c r="A40" t="s">
        <v>100</v>
      </c>
      <c r="B40" t="s">
        <v>36</v>
      </c>
      <c r="C40">
        <v>0.92993449799435202</v>
      </c>
      <c r="D40">
        <v>1.3114182482143</v>
      </c>
      <c r="E40">
        <v>2.24135274620865</v>
      </c>
      <c r="F40">
        <v>16.314588239968099</v>
      </c>
      <c r="G40">
        <v>0.13738334754399101</v>
      </c>
      <c r="L40"/>
      <c r="M40"/>
      <c r="N40"/>
      <c r="O40"/>
    </row>
    <row r="41" spans="1:15" x14ac:dyDescent="0.2">
      <c r="A41" t="s">
        <v>117</v>
      </c>
      <c r="B41" t="s">
        <v>316</v>
      </c>
      <c r="C41">
        <v>1.5969829830702002E-2</v>
      </c>
      <c r="D41">
        <v>5.5375443416691698E-2</v>
      </c>
      <c r="E41">
        <v>7.1345273247393703E-2</v>
      </c>
      <c r="F41">
        <v>4.0328181887322598</v>
      </c>
      <c r="G41">
        <v>1.7691170270639298E-2</v>
      </c>
      <c r="L41"/>
      <c r="M41"/>
      <c r="N41"/>
      <c r="O41"/>
    </row>
    <row r="42" spans="1:15" x14ac:dyDescent="0.2">
      <c r="A42" t="s">
        <v>101</v>
      </c>
      <c r="B42" t="s">
        <v>23</v>
      </c>
      <c r="C42">
        <v>1.2749507867427101E-2</v>
      </c>
      <c r="D42">
        <v>8.4741635355349999E-3</v>
      </c>
      <c r="E42">
        <v>2.1223671402962101E-2</v>
      </c>
      <c r="F42">
        <v>1.2082934246517401</v>
      </c>
      <c r="G42">
        <v>1.7564997847339399E-2</v>
      </c>
      <c r="L42"/>
      <c r="M42"/>
      <c r="N42"/>
      <c r="O42"/>
    </row>
    <row r="43" spans="1:15" x14ac:dyDescent="0.2">
      <c r="A43" t="s">
        <v>104</v>
      </c>
      <c r="B43" t="s">
        <v>25</v>
      </c>
      <c r="C43">
        <v>2.7621400280536701</v>
      </c>
      <c r="D43">
        <v>0.31660970524603899</v>
      </c>
      <c r="E43">
        <v>3.07874973329971</v>
      </c>
      <c r="F43">
        <v>18.257175466991001</v>
      </c>
      <c r="G43">
        <v>0.16863231329874101</v>
      </c>
      <c r="L43"/>
      <c r="M43"/>
      <c r="N43"/>
      <c r="O43"/>
    </row>
    <row r="44" spans="1:15" x14ac:dyDescent="0.2">
      <c r="A44" t="s">
        <v>58</v>
      </c>
      <c r="C44">
        <v>104.58179696710999</v>
      </c>
      <c r="D44">
        <v>14.8129085667667</v>
      </c>
      <c r="E44">
        <v>119.394705533877</v>
      </c>
      <c r="F44">
        <v>1055.1054926788599</v>
      </c>
      <c r="G44">
        <f>E44/F44</f>
        <v>0.11315902188201089</v>
      </c>
      <c r="L44"/>
      <c r="M44"/>
      <c r="N44"/>
      <c r="O44"/>
    </row>
  </sheetData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5EC9F-40B7-7B4F-B036-ACAB2E9BE56C}">
  <dimension ref="A1:P44"/>
  <sheetViews>
    <sheetView workbookViewId="0">
      <selection sqref="A1:XFD44"/>
    </sheetView>
  </sheetViews>
  <sheetFormatPr baseColWidth="10" defaultRowHeight="16" x14ac:dyDescent="0.2"/>
  <cols>
    <col min="2" max="2" width="19.83203125" customWidth="1"/>
    <col min="3" max="6" width="10.83203125" style="4"/>
    <col min="7" max="7" width="10.83203125" style="5"/>
    <col min="10" max="10" width="21" customWidth="1"/>
    <col min="12" max="15" width="10.83203125" style="4"/>
    <col min="16" max="16" width="10.83203125" style="5"/>
  </cols>
  <sheetData>
    <row r="1" spans="1:16" x14ac:dyDescent="0.2">
      <c r="A1" t="s">
        <v>63</v>
      </c>
      <c r="B1" t="s">
        <v>508</v>
      </c>
      <c r="C1" t="s">
        <v>438</v>
      </c>
      <c r="D1" t="s">
        <v>439</v>
      </c>
      <c r="E1" t="s">
        <v>430</v>
      </c>
      <c r="F1" t="s">
        <v>433</v>
      </c>
      <c r="G1" t="s">
        <v>64</v>
      </c>
      <c r="J1" t="s">
        <v>54</v>
      </c>
      <c r="K1" t="s">
        <v>55</v>
      </c>
      <c r="L1" t="s">
        <v>440</v>
      </c>
      <c r="M1" t="s">
        <v>441</v>
      </c>
      <c r="N1" t="s">
        <v>434</v>
      </c>
      <c r="O1" t="s">
        <v>437</v>
      </c>
      <c r="P1" t="s">
        <v>314</v>
      </c>
    </row>
    <row r="2" spans="1:16" x14ac:dyDescent="0.2">
      <c r="A2" t="s">
        <v>66</v>
      </c>
      <c r="B2" t="s">
        <v>27</v>
      </c>
      <c r="C2">
        <v>2.23708869704486</v>
      </c>
      <c r="D2">
        <v>6.3121661013869899</v>
      </c>
      <c r="E2">
        <v>8.5492547984318499</v>
      </c>
      <c r="F2">
        <v>91.788038707871706</v>
      </c>
      <c r="G2">
        <v>9.3141273294236604E-2</v>
      </c>
      <c r="J2" t="s">
        <v>60</v>
      </c>
      <c r="K2">
        <v>27</v>
      </c>
      <c r="L2">
        <v>79.314796484383393</v>
      </c>
      <c r="M2">
        <v>142.39248104264101</v>
      </c>
      <c r="N2">
        <v>221.70727752702399</v>
      </c>
      <c r="O2">
        <v>447.42082414954803</v>
      </c>
      <c r="P2">
        <v>0.49552292955617999</v>
      </c>
    </row>
    <row r="3" spans="1:16" x14ac:dyDescent="0.2">
      <c r="A3" t="s">
        <v>67</v>
      </c>
      <c r="B3" t="s">
        <v>0</v>
      </c>
      <c r="C3">
        <v>2.1277484574888401</v>
      </c>
      <c r="D3">
        <v>3.6415052530605201</v>
      </c>
      <c r="E3">
        <v>5.7692537105493598</v>
      </c>
      <c r="F3">
        <v>14.2303928592899</v>
      </c>
      <c r="G3">
        <v>0.40541773987519097</v>
      </c>
      <c r="J3" t="s">
        <v>61</v>
      </c>
      <c r="K3">
        <v>14</v>
      </c>
      <c r="L3">
        <v>24.535360170017601</v>
      </c>
      <c r="M3">
        <v>77.170097016998895</v>
      </c>
      <c r="N3">
        <v>101.70545718701599</v>
      </c>
      <c r="O3">
        <v>582.91700761610502</v>
      </c>
      <c r="P3">
        <v>0.17447673658202301</v>
      </c>
    </row>
    <row r="4" spans="1:16" x14ac:dyDescent="0.2">
      <c r="A4" t="s">
        <v>68</v>
      </c>
      <c r="B4" t="s">
        <v>1</v>
      </c>
      <c r="C4">
        <v>3.9560120113594599</v>
      </c>
      <c r="D4">
        <v>6.4224292742703097</v>
      </c>
      <c r="E4">
        <v>10.378441285629799</v>
      </c>
      <c r="F4">
        <v>26.9825844813552</v>
      </c>
      <c r="G4">
        <v>0.38463481112423498</v>
      </c>
      <c r="J4" t="s">
        <v>57</v>
      </c>
      <c r="K4">
        <v>1</v>
      </c>
      <c r="L4">
        <v>0.73164031270916297</v>
      </c>
      <c r="M4">
        <v>1.20162522897562</v>
      </c>
      <c r="N4">
        <v>1.9332655416847799</v>
      </c>
      <c r="O4">
        <v>24.7676609132095</v>
      </c>
      <c r="P4">
        <v>7.8056040433503407E-2</v>
      </c>
    </row>
    <row r="5" spans="1:16" x14ac:dyDescent="0.2">
      <c r="A5" t="s">
        <v>192</v>
      </c>
      <c r="B5" t="s">
        <v>2</v>
      </c>
      <c r="C5">
        <v>0</v>
      </c>
      <c r="D5">
        <v>0.315577413548424</v>
      </c>
      <c r="E5">
        <v>0.315577413548424</v>
      </c>
      <c r="F5">
        <v>1.71676313166484</v>
      </c>
      <c r="G5">
        <v>0.18382117353742899</v>
      </c>
      <c r="J5" t="s">
        <v>315</v>
      </c>
      <c r="K5">
        <v>14</v>
      </c>
      <c r="L5">
        <v>47.569591449953201</v>
      </c>
      <c r="M5">
        <v>81.7832717100938</v>
      </c>
      <c r="N5">
        <v>129.35286316004701</v>
      </c>
      <c r="O5">
        <v>154.100081801935</v>
      </c>
      <c r="P5">
        <v>0.83940814078414505</v>
      </c>
    </row>
    <row r="6" spans="1:16" x14ac:dyDescent="0.2">
      <c r="A6" t="s">
        <v>105</v>
      </c>
      <c r="B6" t="s">
        <v>37</v>
      </c>
      <c r="C6">
        <v>2.1323077776099599</v>
      </c>
      <c r="D6">
        <v>8.6516796779539593</v>
      </c>
      <c r="E6">
        <v>10.783987455563899</v>
      </c>
      <c r="F6">
        <v>25.660826489182401</v>
      </c>
      <c r="G6">
        <v>0.42025097905985298</v>
      </c>
      <c r="J6" t="s">
        <v>58</v>
      </c>
      <c r="K6">
        <v>42</v>
      </c>
      <c r="L6">
        <v>104.58179696710999</v>
      </c>
      <c r="M6">
        <v>220.76420328861499</v>
      </c>
      <c r="N6">
        <v>325.34600025572502</v>
      </c>
      <c r="O6">
        <v>1055.1054926788599</v>
      </c>
      <c r="P6">
        <f>N6/O6</f>
        <v>0.30835400110531869</v>
      </c>
    </row>
    <row r="7" spans="1:16" x14ac:dyDescent="0.2">
      <c r="A7" t="s">
        <v>72</v>
      </c>
      <c r="B7" t="s">
        <v>50</v>
      </c>
      <c r="C7">
        <v>5.8271082943607304</v>
      </c>
      <c r="D7">
        <v>0.64666506727908701</v>
      </c>
      <c r="E7">
        <v>6.4737733616398101</v>
      </c>
      <c r="F7">
        <v>0.19156046134330301</v>
      </c>
      <c r="G7">
        <v>33.7949351147046</v>
      </c>
      <c r="L7"/>
      <c r="M7"/>
      <c r="N7"/>
      <c r="O7"/>
      <c r="P7"/>
    </row>
    <row r="8" spans="1:16" x14ac:dyDescent="0.2">
      <c r="A8" t="s">
        <v>146</v>
      </c>
      <c r="B8" t="s">
        <v>4</v>
      </c>
      <c r="C8">
        <v>0.30110471913186598</v>
      </c>
      <c r="D8">
        <v>6.3725226864164403E-2</v>
      </c>
      <c r="E8">
        <v>0.36482994599603003</v>
      </c>
      <c r="F8">
        <v>1.71510768061151</v>
      </c>
      <c r="G8">
        <v>0.212715475605562</v>
      </c>
      <c r="L8"/>
      <c r="M8"/>
      <c r="N8"/>
      <c r="O8"/>
      <c r="P8"/>
    </row>
    <row r="9" spans="1:16" x14ac:dyDescent="0.2">
      <c r="A9" t="s">
        <v>107</v>
      </c>
      <c r="B9" t="s">
        <v>26</v>
      </c>
      <c r="C9">
        <v>8.38593891882468E-2</v>
      </c>
      <c r="D9">
        <v>2.1731620813857799</v>
      </c>
      <c r="E9">
        <v>2.2570214705740299</v>
      </c>
      <c r="F9">
        <v>10.4175301211625</v>
      </c>
      <c r="G9">
        <v>0.2166561021973</v>
      </c>
      <c r="L9"/>
      <c r="M9"/>
      <c r="N9"/>
      <c r="O9"/>
      <c r="P9"/>
    </row>
    <row r="10" spans="1:16" x14ac:dyDescent="0.2">
      <c r="A10" t="s">
        <v>79</v>
      </c>
      <c r="B10" t="s">
        <v>9</v>
      </c>
      <c r="C10">
        <v>15.121783018397901</v>
      </c>
      <c r="D10">
        <v>28.067410126065401</v>
      </c>
      <c r="E10">
        <v>43.189193144463303</v>
      </c>
      <c r="F10">
        <v>97.954446130320505</v>
      </c>
      <c r="G10">
        <v>0.44091100353937501</v>
      </c>
      <c r="L10"/>
      <c r="M10"/>
      <c r="N10"/>
      <c r="O10"/>
      <c r="P10"/>
    </row>
    <row r="11" spans="1:16" x14ac:dyDescent="0.2">
      <c r="A11" t="s">
        <v>76</v>
      </c>
      <c r="B11" t="s">
        <v>5</v>
      </c>
      <c r="C11">
        <v>3.1295805723697598</v>
      </c>
      <c r="D11">
        <v>1.84789265660639</v>
      </c>
      <c r="E11">
        <v>4.9774732289761596</v>
      </c>
      <c r="F11">
        <v>11.3503066486552</v>
      </c>
      <c r="G11">
        <v>0.438532048785296</v>
      </c>
      <c r="L11"/>
      <c r="M11"/>
      <c r="N11"/>
      <c r="O11"/>
      <c r="P11"/>
    </row>
    <row r="12" spans="1:16" x14ac:dyDescent="0.2">
      <c r="A12" t="s">
        <v>103</v>
      </c>
      <c r="B12" t="s">
        <v>24</v>
      </c>
      <c r="C12">
        <v>2.6769284178014301</v>
      </c>
      <c r="D12">
        <v>9.5283864550568698</v>
      </c>
      <c r="E12">
        <v>12.205314872858301</v>
      </c>
      <c r="F12">
        <v>40.471950638529499</v>
      </c>
      <c r="G12">
        <v>0.30157466295283503</v>
      </c>
      <c r="L12"/>
      <c r="M12"/>
      <c r="N12"/>
      <c r="O12"/>
      <c r="P12"/>
    </row>
    <row r="13" spans="1:16" x14ac:dyDescent="0.2">
      <c r="A13" t="s">
        <v>108</v>
      </c>
      <c r="B13" t="s">
        <v>6</v>
      </c>
      <c r="C13">
        <v>9.0573966611097498E-2</v>
      </c>
      <c r="D13">
        <v>7.9390158579950396E-2</v>
      </c>
      <c r="E13">
        <v>0.169964125191048</v>
      </c>
      <c r="F13">
        <v>0.70924937752785999</v>
      </c>
      <c r="G13">
        <v>0.23963944217120101</v>
      </c>
      <c r="L13"/>
      <c r="M13"/>
      <c r="N13"/>
      <c r="O13"/>
      <c r="P13"/>
    </row>
    <row r="14" spans="1:16" x14ac:dyDescent="0.2">
      <c r="A14" t="s">
        <v>77</v>
      </c>
      <c r="B14" t="s">
        <v>7</v>
      </c>
      <c r="C14">
        <v>1.5403770485411099</v>
      </c>
      <c r="D14">
        <v>1.1907320017819101</v>
      </c>
      <c r="E14">
        <v>2.7311090503230302</v>
      </c>
      <c r="F14">
        <v>8.0939658967433896</v>
      </c>
      <c r="G14">
        <v>0.33742532216770099</v>
      </c>
      <c r="L14"/>
      <c r="M14"/>
      <c r="N14"/>
      <c r="O14"/>
      <c r="P14"/>
    </row>
    <row r="15" spans="1:16" x14ac:dyDescent="0.2">
      <c r="A15" t="s">
        <v>78</v>
      </c>
      <c r="B15" t="s">
        <v>8</v>
      </c>
      <c r="C15">
        <v>5.8535530772978897</v>
      </c>
      <c r="D15">
        <v>18.037105943002398</v>
      </c>
      <c r="E15">
        <v>23.890659020300301</v>
      </c>
      <c r="F15">
        <v>68.053239829767307</v>
      </c>
      <c r="G15">
        <v>0.35105836371731802</v>
      </c>
      <c r="L15"/>
      <c r="M15"/>
      <c r="N15"/>
      <c r="O15"/>
      <c r="P15"/>
    </row>
    <row r="16" spans="1:16" x14ac:dyDescent="0.2">
      <c r="A16" t="s">
        <v>106</v>
      </c>
      <c r="B16" t="s">
        <v>40</v>
      </c>
      <c r="C16">
        <v>5.25704350302839</v>
      </c>
      <c r="D16">
        <v>24.741062892022299</v>
      </c>
      <c r="E16">
        <v>29.998106395050701</v>
      </c>
      <c r="F16">
        <v>84.057905991434396</v>
      </c>
      <c r="G16">
        <v>0.35687430041509199</v>
      </c>
      <c r="L16"/>
      <c r="M16"/>
      <c r="N16"/>
      <c r="O16"/>
      <c r="P16"/>
    </row>
    <row r="17" spans="1:16" x14ac:dyDescent="0.2">
      <c r="A17" t="s">
        <v>150</v>
      </c>
      <c r="B17" t="s">
        <v>28</v>
      </c>
      <c r="C17">
        <v>5.4264556154535702E-2</v>
      </c>
      <c r="D17">
        <v>1.35311985833599E-2</v>
      </c>
      <c r="E17">
        <v>6.7795754737895605E-2</v>
      </c>
      <c r="F17">
        <v>0.14734091829599999</v>
      </c>
      <c r="G17">
        <v>0.46012849330623601</v>
      </c>
      <c r="L17"/>
      <c r="M17"/>
      <c r="N17"/>
      <c r="O17"/>
      <c r="P17"/>
    </row>
    <row r="18" spans="1:16" x14ac:dyDescent="0.2">
      <c r="A18" t="s">
        <v>80</v>
      </c>
      <c r="B18" t="s">
        <v>10</v>
      </c>
      <c r="C18">
        <v>0.137331007655385</v>
      </c>
      <c r="D18">
        <v>0.67171520069643098</v>
      </c>
      <c r="E18">
        <v>0.80904620835181695</v>
      </c>
      <c r="F18">
        <v>5.4515581048235697</v>
      </c>
      <c r="G18">
        <v>0.148406417540697</v>
      </c>
      <c r="L18"/>
      <c r="M18"/>
      <c r="N18"/>
      <c r="O18"/>
      <c r="P18"/>
    </row>
    <row r="19" spans="1:16" x14ac:dyDescent="0.2">
      <c r="A19" t="s">
        <v>81</v>
      </c>
      <c r="B19" t="s">
        <v>82</v>
      </c>
      <c r="C19">
        <v>3.7472440409441599</v>
      </c>
      <c r="D19">
        <v>8.9156638980485905</v>
      </c>
      <c r="E19">
        <v>12.662907938992699</v>
      </c>
      <c r="F19">
        <v>25.0415627990049</v>
      </c>
      <c r="G19">
        <v>0.50567562578386405</v>
      </c>
      <c r="L19"/>
      <c r="M19"/>
      <c r="N19"/>
      <c r="O19"/>
      <c r="P19"/>
    </row>
    <row r="20" spans="1:16" x14ac:dyDescent="0.2">
      <c r="A20" t="s">
        <v>230</v>
      </c>
      <c r="B20" t="s">
        <v>3</v>
      </c>
      <c r="C20">
        <v>0</v>
      </c>
      <c r="D20">
        <v>0.23848172061535799</v>
      </c>
      <c r="E20">
        <v>0.23848172061535799</v>
      </c>
      <c r="F20">
        <v>1.58494290248962</v>
      </c>
      <c r="G20">
        <v>0.15046707376067101</v>
      </c>
      <c r="L20"/>
      <c r="M20"/>
      <c r="N20"/>
      <c r="O20"/>
      <c r="P20"/>
    </row>
    <row r="21" spans="1:16" x14ac:dyDescent="0.2">
      <c r="A21" t="s">
        <v>109</v>
      </c>
      <c r="B21" t="s">
        <v>11</v>
      </c>
      <c r="C21">
        <v>0.56571551588315405</v>
      </c>
      <c r="D21">
        <v>1.5188518511436799</v>
      </c>
      <c r="E21">
        <v>2.0845673670268301</v>
      </c>
      <c r="F21">
        <v>2.4434411287110298</v>
      </c>
      <c r="G21">
        <v>0.85312772324761799</v>
      </c>
      <c r="L21"/>
      <c r="M21"/>
      <c r="N21"/>
      <c r="O21"/>
      <c r="P21"/>
    </row>
    <row r="22" spans="1:16" x14ac:dyDescent="0.2">
      <c r="A22" t="s">
        <v>86</v>
      </c>
      <c r="B22" t="s">
        <v>38</v>
      </c>
      <c r="C22">
        <v>0.17626445243797001</v>
      </c>
      <c r="D22">
        <v>9.6341892064882306E-2</v>
      </c>
      <c r="E22">
        <v>0.27260634450285198</v>
      </c>
      <c r="F22">
        <v>0.25950422875731</v>
      </c>
      <c r="G22">
        <v>1.05048902597189</v>
      </c>
      <c r="L22"/>
      <c r="M22"/>
      <c r="N22"/>
      <c r="O22"/>
      <c r="P22"/>
    </row>
    <row r="23" spans="1:16" x14ac:dyDescent="0.2">
      <c r="A23" t="s">
        <v>85</v>
      </c>
      <c r="B23" t="s">
        <v>12</v>
      </c>
      <c r="C23">
        <v>17.143893471316201</v>
      </c>
      <c r="D23">
        <v>22.785078994598599</v>
      </c>
      <c r="E23">
        <v>39.928972465914804</v>
      </c>
      <c r="F23">
        <v>14.2097139969911</v>
      </c>
      <c r="G23">
        <v>2.8099772081527901</v>
      </c>
      <c r="L23"/>
      <c r="M23"/>
      <c r="N23"/>
      <c r="O23"/>
      <c r="P23"/>
    </row>
    <row r="24" spans="1:16" x14ac:dyDescent="0.2">
      <c r="A24" t="s">
        <v>87</v>
      </c>
      <c r="B24" t="s">
        <v>13</v>
      </c>
      <c r="C24">
        <v>5.1564164784203603</v>
      </c>
      <c r="D24">
        <v>11.0816916891276</v>
      </c>
      <c r="E24">
        <v>16.238108167547999</v>
      </c>
      <c r="F24">
        <v>44.841785038614198</v>
      </c>
      <c r="G24">
        <v>0.36212002161744899</v>
      </c>
      <c r="L24"/>
      <c r="M24"/>
      <c r="N24"/>
      <c r="O24"/>
      <c r="P24"/>
    </row>
    <row r="25" spans="1:16" x14ac:dyDescent="0.2">
      <c r="A25" t="s">
        <v>147</v>
      </c>
      <c r="B25" t="s">
        <v>30</v>
      </c>
      <c r="C25">
        <v>0.183765301668496</v>
      </c>
      <c r="D25">
        <v>0.20232079854059101</v>
      </c>
      <c r="E25">
        <v>0.38608610020908701</v>
      </c>
      <c r="F25">
        <v>0.20903317320600001</v>
      </c>
      <c r="G25">
        <v>1.84700875123109</v>
      </c>
      <c r="L25"/>
      <c r="M25"/>
      <c r="N25"/>
      <c r="O25"/>
      <c r="P25"/>
    </row>
    <row r="26" spans="1:16" x14ac:dyDescent="0.2">
      <c r="A26" t="s">
        <v>88</v>
      </c>
      <c r="B26" t="s">
        <v>29</v>
      </c>
      <c r="C26">
        <v>3.9379584661206701</v>
      </c>
      <c r="D26">
        <v>9.1792955775478706</v>
      </c>
      <c r="E26">
        <v>13.117254043668501</v>
      </c>
      <c r="F26">
        <v>236.36607272561801</v>
      </c>
      <c r="G26">
        <v>5.54955027699576E-2</v>
      </c>
      <c r="L26"/>
      <c r="M26"/>
      <c r="N26"/>
      <c r="O26"/>
      <c r="P26"/>
    </row>
    <row r="27" spans="1:16" x14ac:dyDescent="0.2">
      <c r="A27" t="s">
        <v>89</v>
      </c>
      <c r="B27" t="s">
        <v>31</v>
      </c>
      <c r="C27">
        <v>0</v>
      </c>
      <c r="D27">
        <v>3.11638130816561</v>
      </c>
      <c r="E27">
        <v>3.11638130816561</v>
      </c>
      <c r="F27">
        <v>83.631273624063198</v>
      </c>
      <c r="G27">
        <v>3.7263348662777397E-2</v>
      </c>
      <c r="L27"/>
      <c r="M27"/>
      <c r="N27"/>
      <c r="O27"/>
      <c r="P27"/>
    </row>
    <row r="28" spans="1:16" x14ac:dyDescent="0.2">
      <c r="A28" t="s">
        <v>155</v>
      </c>
      <c r="B28" t="s">
        <v>32</v>
      </c>
      <c r="C28">
        <v>5.23805826534844E-2</v>
      </c>
      <c r="D28">
        <v>4.5327441924162704E-3</v>
      </c>
      <c r="E28">
        <v>5.69133268459006E-2</v>
      </c>
      <c r="F28">
        <v>0.319865515231185</v>
      </c>
      <c r="G28">
        <v>0.17792892367520799</v>
      </c>
      <c r="L28"/>
      <c r="M28"/>
      <c r="N28"/>
      <c r="O28"/>
      <c r="P28"/>
    </row>
    <row r="29" spans="1:16" x14ac:dyDescent="0.2">
      <c r="A29" t="s">
        <v>90</v>
      </c>
      <c r="B29" t="s">
        <v>15</v>
      </c>
      <c r="C29">
        <v>5.3960943204565499E-3</v>
      </c>
      <c r="D29">
        <v>0.123680097124304</v>
      </c>
      <c r="E29">
        <v>0.12907619144476101</v>
      </c>
      <c r="F29">
        <v>0.94257371874111096</v>
      </c>
      <c r="G29">
        <v>0.13694015531979101</v>
      </c>
      <c r="L29"/>
      <c r="M29"/>
      <c r="N29"/>
      <c r="O29"/>
      <c r="P29"/>
    </row>
    <row r="30" spans="1:16" x14ac:dyDescent="0.2">
      <c r="A30" t="s">
        <v>91</v>
      </c>
      <c r="B30" t="s">
        <v>16</v>
      </c>
      <c r="C30">
        <v>7.5270066616946201</v>
      </c>
      <c r="D30">
        <v>3.6256028300473901</v>
      </c>
      <c r="E30">
        <v>11.152609491742</v>
      </c>
      <c r="F30">
        <v>5.1507692905295599</v>
      </c>
      <c r="G30">
        <v>2.1652318057125401</v>
      </c>
      <c r="L30"/>
      <c r="M30"/>
      <c r="N30"/>
      <c r="O30"/>
      <c r="P30"/>
    </row>
    <row r="31" spans="1:16" x14ac:dyDescent="0.2">
      <c r="A31" t="s">
        <v>114</v>
      </c>
      <c r="B31" t="s">
        <v>14</v>
      </c>
      <c r="C31">
        <v>0.13878540956122801</v>
      </c>
      <c r="D31">
        <v>7.8362379764988901E-2</v>
      </c>
      <c r="E31">
        <v>0.21714778932621701</v>
      </c>
      <c r="F31">
        <v>0.41941118606062799</v>
      </c>
      <c r="G31">
        <v>0.51774439152614105</v>
      </c>
      <c r="L31"/>
      <c r="M31"/>
      <c r="N31"/>
      <c r="O31"/>
      <c r="P31"/>
    </row>
    <row r="32" spans="1:16" x14ac:dyDescent="0.2">
      <c r="A32" t="s">
        <v>158</v>
      </c>
      <c r="B32" t="s">
        <v>17</v>
      </c>
      <c r="C32">
        <v>0.13261339326959501</v>
      </c>
      <c r="D32">
        <v>0.26431132487759401</v>
      </c>
      <c r="E32">
        <v>0.39692471814718899</v>
      </c>
      <c r="F32">
        <v>0.93250313318980904</v>
      </c>
      <c r="G32">
        <v>0.42565510400960299</v>
      </c>
      <c r="L32"/>
      <c r="M32"/>
      <c r="N32"/>
      <c r="O32"/>
      <c r="P32"/>
    </row>
    <row r="33" spans="1:16" x14ac:dyDescent="0.2">
      <c r="A33" t="s">
        <v>92</v>
      </c>
      <c r="B33" t="s">
        <v>33</v>
      </c>
      <c r="C33">
        <v>0.73164031270916297</v>
      </c>
      <c r="D33">
        <v>1.20162522897562</v>
      </c>
      <c r="E33">
        <v>1.9332655416847799</v>
      </c>
      <c r="F33">
        <v>24.7676609132095</v>
      </c>
      <c r="G33">
        <v>7.8056040433503407E-2</v>
      </c>
      <c r="L33"/>
      <c r="M33"/>
      <c r="N33"/>
      <c r="O33"/>
      <c r="P33"/>
    </row>
    <row r="34" spans="1:16" x14ac:dyDescent="0.2">
      <c r="A34" t="s">
        <v>94</v>
      </c>
      <c r="B34" t="s">
        <v>18</v>
      </c>
      <c r="C34">
        <v>5.4056916893578197</v>
      </c>
      <c r="D34">
        <v>15.5728458014997</v>
      </c>
      <c r="E34">
        <v>20.978537490857502</v>
      </c>
      <c r="F34">
        <v>36.965121394268699</v>
      </c>
      <c r="G34">
        <v>0.56752248334588695</v>
      </c>
      <c r="L34"/>
      <c r="M34"/>
      <c r="N34"/>
      <c r="O34"/>
      <c r="P34"/>
    </row>
    <row r="35" spans="1:16" x14ac:dyDescent="0.2">
      <c r="A35" t="s">
        <v>95</v>
      </c>
      <c r="B35" t="s">
        <v>39</v>
      </c>
      <c r="C35">
        <v>0</v>
      </c>
      <c r="D35">
        <v>0.61951330602536703</v>
      </c>
      <c r="E35">
        <v>0.61951330602536703</v>
      </c>
      <c r="F35">
        <v>12.578875109958201</v>
      </c>
      <c r="G35">
        <v>4.9250294689302102E-2</v>
      </c>
      <c r="L35"/>
      <c r="M35"/>
      <c r="N35"/>
      <c r="O35"/>
      <c r="P35"/>
    </row>
    <row r="36" spans="1:16" x14ac:dyDescent="0.2">
      <c r="A36" t="s">
        <v>115</v>
      </c>
      <c r="B36" t="s">
        <v>19</v>
      </c>
      <c r="C36">
        <v>3.48798374320371</v>
      </c>
      <c r="D36">
        <v>4.4949694587423901</v>
      </c>
      <c r="E36">
        <v>7.9829532019461</v>
      </c>
      <c r="F36">
        <v>14.203417681465501</v>
      </c>
      <c r="G36">
        <v>0.56204452906875602</v>
      </c>
      <c r="L36"/>
      <c r="M36"/>
      <c r="N36"/>
      <c r="O36"/>
      <c r="P36"/>
    </row>
    <row r="37" spans="1:16" x14ac:dyDescent="0.2">
      <c r="A37" t="s">
        <v>116</v>
      </c>
      <c r="B37" t="s">
        <v>20</v>
      </c>
      <c r="C37">
        <v>7.7141280858556593E-2</v>
      </c>
      <c r="D37">
        <v>4.22674744282617</v>
      </c>
      <c r="E37">
        <v>4.3038887236847199</v>
      </c>
      <c r="F37">
        <v>9.2751515868546601</v>
      </c>
      <c r="G37">
        <v>0.46402354542479601</v>
      </c>
      <c r="L37"/>
      <c r="M37"/>
      <c r="N37"/>
      <c r="O37"/>
      <c r="P37"/>
    </row>
    <row r="38" spans="1:16" x14ac:dyDescent="0.2">
      <c r="A38" t="s">
        <v>278</v>
      </c>
      <c r="B38" t="s">
        <v>35</v>
      </c>
      <c r="C38">
        <v>0</v>
      </c>
      <c r="D38">
        <v>0.152399573914623</v>
      </c>
      <c r="E38">
        <v>0.152399573914623</v>
      </c>
      <c r="F38">
        <v>6.3505596321702198</v>
      </c>
      <c r="G38">
        <v>2.3997817947036999E-2</v>
      </c>
      <c r="L38"/>
      <c r="M38"/>
      <c r="N38"/>
      <c r="O38"/>
      <c r="P38"/>
    </row>
    <row r="39" spans="1:16" x14ac:dyDescent="0.2">
      <c r="A39" t="s">
        <v>98</v>
      </c>
      <c r="B39" t="s">
        <v>21</v>
      </c>
      <c r="C39">
        <v>1.8644416949028999</v>
      </c>
      <c r="D39">
        <v>1.3463798222982299</v>
      </c>
      <c r="E39">
        <v>3.2108215172011301</v>
      </c>
      <c r="F39">
        <v>5.8066111108056297</v>
      </c>
      <c r="G39">
        <v>0.552959627557294</v>
      </c>
      <c r="L39"/>
      <c r="M39"/>
      <c r="N39"/>
      <c r="O39"/>
      <c r="P39"/>
    </row>
    <row r="40" spans="1:16" x14ac:dyDescent="0.2">
      <c r="A40" t="s">
        <v>100</v>
      </c>
      <c r="B40" t="s">
        <v>36</v>
      </c>
      <c r="C40">
        <v>0.92993449799435202</v>
      </c>
      <c r="D40">
        <v>14.5185429812732</v>
      </c>
      <c r="E40">
        <v>15.448477479267501</v>
      </c>
      <c r="F40">
        <v>16.314588239968099</v>
      </c>
      <c r="G40">
        <v>0.94691188352650202</v>
      </c>
      <c r="L40"/>
      <c r="M40"/>
      <c r="N40"/>
      <c r="O40"/>
      <c r="P40"/>
    </row>
    <row r="41" spans="1:16" x14ac:dyDescent="0.2">
      <c r="A41" t="s">
        <v>117</v>
      </c>
      <c r="B41" t="s">
        <v>22</v>
      </c>
      <c r="C41">
        <v>1.5969829830702002E-2</v>
      </c>
      <c r="D41">
        <v>0.93143910443096101</v>
      </c>
      <c r="E41">
        <v>0.94740893426166395</v>
      </c>
      <c r="F41">
        <v>4.0328181887322598</v>
      </c>
      <c r="G41">
        <v>0.234924782106154</v>
      </c>
      <c r="L41"/>
      <c r="M41"/>
      <c r="N41"/>
      <c r="O41"/>
      <c r="P41"/>
    </row>
    <row r="42" spans="1:16" x14ac:dyDescent="0.2">
      <c r="A42" t="s">
        <v>101</v>
      </c>
      <c r="B42" t="s">
        <v>23</v>
      </c>
      <c r="C42">
        <v>1.2749507867427101E-2</v>
      </c>
      <c r="D42">
        <v>0.17322810886971499</v>
      </c>
      <c r="E42">
        <v>0.185977616737142</v>
      </c>
      <c r="F42">
        <v>1.2082934246517401</v>
      </c>
      <c r="G42">
        <v>0.153917593974118</v>
      </c>
      <c r="L42"/>
      <c r="M42"/>
      <c r="N42"/>
      <c r="O42"/>
      <c r="P42"/>
    </row>
    <row r="43" spans="1:16" x14ac:dyDescent="0.2">
      <c r="A43" t="s">
        <v>104</v>
      </c>
      <c r="B43" t="s">
        <v>25</v>
      </c>
      <c r="C43">
        <v>2.7621400280536701</v>
      </c>
      <c r="D43">
        <v>3.8917786257555802</v>
      </c>
      <c r="E43">
        <v>6.6539186538092503</v>
      </c>
      <c r="F43">
        <v>18.257175466991001</v>
      </c>
      <c r="G43">
        <v>0.36445498734672999</v>
      </c>
      <c r="L43"/>
      <c r="M43"/>
      <c r="N43"/>
      <c r="O43"/>
      <c r="P43"/>
    </row>
    <row r="44" spans="1:16" x14ac:dyDescent="0.2">
      <c r="A44" t="s">
        <v>58</v>
      </c>
      <c r="C44">
        <v>104.58179696710999</v>
      </c>
      <c r="D44">
        <v>220.76420328861499</v>
      </c>
      <c r="E44">
        <v>325.34600025572502</v>
      </c>
      <c r="F44">
        <v>1055.1054926788599</v>
      </c>
      <c r="G44">
        <f>E44/F44</f>
        <v>0.30835400110531869</v>
      </c>
      <c r="L44"/>
      <c r="M44"/>
      <c r="N44"/>
      <c r="O44"/>
      <c r="P44"/>
    </row>
  </sheetData>
  <pageMargins left="0.7" right="0.7" top="0.75" bottom="0.75" header="0.3" footer="0.3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3F199-3521-1341-8974-34202ADA1088}">
  <dimension ref="A1:O217"/>
  <sheetViews>
    <sheetView topLeftCell="H1" zoomScale="116" workbookViewId="0">
      <selection activeCell="N2" sqref="N2:N7"/>
    </sheetView>
  </sheetViews>
  <sheetFormatPr baseColWidth="10" defaultRowHeight="16" x14ac:dyDescent="0.2"/>
  <cols>
    <col min="2" max="2" width="23.33203125" customWidth="1"/>
    <col min="9" max="9" width="19.6640625" customWidth="1"/>
  </cols>
  <sheetData>
    <row r="1" spans="1:15" x14ac:dyDescent="0.2">
      <c r="A1" t="s">
        <v>63</v>
      </c>
      <c r="B1" t="s">
        <v>508</v>
      </c>
      <c r="C1" t="s">
        <v>431</v>
      </c>
      <c r="D1" t="s">
        <v>432</v>
      </c>
      <c r="E1" t="s">
        <v>430</v>
      </c>
      <c r="F1" t="s">
        <v>433</v>
      </c>
      <c r="G1" t="s">
        <v>64</v>
      </c>
      <c r="I1" t="s">
        <v>54</v>
      </c>
      <c r="J1" t="s">
        <v>55</v>
      </c>
      <c r="K1" t="s">
        <v>435</v>
      </c>
      <c r="L1" t="s">
        <v>436</v>
      </c>
      <c r="M1" t="s">
        <v>434</v>
      </c>
      <c r="N1" t="s">
        <v>437</v>
      </c>
      <c r="O1" t="s">
        <v>509</v>
      </c>
    </row>
    <row r="2" spans="1:15" x14ac:dyDescent="0.2">
      <c r="A2" t="s">
        <v>65</v>
      </c>
      <c r="B2" t="s">
        <v>41</v>
      </c>
      <c r="C2">
        <v>0.82091155874056798</v>
      </c>
      <c r="D2">
        <v>0.96450774793869598</v>
      </c>
      <c r="E2">
        <v>1.7854193066792601</v>
      </c>
      <c r="F2">
        <v>16.491252865843698</v>
      </c>
      <c r="G2">
        <v>0.108264624962314</v>
      </c>
      <c r="I2" t="s">
        <v>60</v>
      </c>
      <c r="J2">
        <v>27</v>
      </c>
      <c r="K2">
        <v>46.487923029962197</v>
      </c>
      <c r="L2">
        <v>38.106300894805599</v>
      </c>
      <c r="M2">
        <v>84.594223924767803</v>
      </c>
      <c r="N2">
        <v>447.42082414954803</v>
      </c>
      <c r="O2">
        <v>0.18907082406270084</v>
      </c>
    </row>
    <row r="3" spans="1:15" x14ac:dyDescent="0.2">
      <c r="A3" t="s">
        <v>66</v>
      </c>
      <c r="B3" t="s">
        <v>27</v>
      </c>
      <c r="C3">
        <v>1.87986055166799</v>
      </c>
      <c r="D3">
        <v>3.32791669785043</v>
      </c>
      <c r="E3">
        <v>5.2077772495184202</v>
      </c>
      <c r="F3">
        <v>91.788038707871706</v>
      </c>
      <c r="G3">
        <v>5.6736992344862E-2</v>
      </c>
      <c r="I3" t="s">
        <v>62</v>
      </c>
      <c r="J3">
        <v>1</v>
      </c>
      <c r="K3">
        <v>94.543132250580797</v>
      </c>
      <c r="L3">
        <v>20.958622587383498</v>
      </c>
      <c r="M3">
        <v>115.501754837964</v>
      </c>
      <c r="N3">
        <v>313.00382177528201</v>
      </c>
      <c r="O3">
        <v>0.36901068550174876</v>
      </c>
    </row>
    <row r="4" spans="1:15" x14ac:dyDescent="0.2">
      <c r="A4" t="s">
        <v>67</v>
      </c>
      <c r="B4" t="s">
        <v>0</v>
      </c>
      <c r="C4">
        <v>1.8852476619614</v>
      </c>
      <c r="D4">
        <v>1.2367489702296599</v>
      </c>
      <c r="E4">
        <v>3.1219966321910602</v>
      </c>
      <c r="F4">
        <v>14.2303928592899</v>
      </c>
      <c r="G4">
        <v>0.219389349476249</v>
      </c>
      <c r="I4" t="s">
        <v>61</v>
      </c>
      <c r="J4">
        <v>59</v>
      </c>
      <c r="K4">
        <v>42.108949899356801</v>
      </c>
      <c r="L4">
        <v>54.420973904603002</v>
      </c>
      <c r="M4">
        <v>96.529923803959804</v>
      </c>
      <c r="N4">
        <v>816.47030870109302</v>
      </c>
      <c r="O4">
        <v>0.11822833332118031</v>
      </c>
    </row>
    <row r="5" spans="1:15" x14ac:dyDescent="0.2">
      <c r="A5" t="s">
        <v>68</v>
      </c>
      <c r="B5" t="s">
        <v>1</v>
      </c>
      <c r="C5">
        <v>2.9005296784796699</v>
      </c>
      <c r="D5">
        <v>1.8383805659540799</v>
      </c>
      <c r="E5">
        <v>4.7389102444337503</v>
      </c>
      <c r="F5">
        <v>26.9825844813552</v>
      </c>
      <c r="G5">
        <v>0.175628477980244</v>
      </c>
      <c r="I5" t="s">
        <v>57</v>
      </c>
      <c r="J5">
        <v>52</v>
      </c>
      <c r="K5">
        <v>35.474157770914402</v>
      </c>
      <c r="L5">
        <v>43.523871819825501</v>
      </c>
      <c r="M5">
        <v>78.998029590739804</v>
      </c>
      <c r="N5">
        <v>1024.54923119401</v>
      </c>
      <c r="O5">
        <v>7.7105157258939599E-2</v>
      </c>
    </row>
    <row r="6" spans="1:15" x14ac:dyDescent="0.2">
      <c r="A6" t="s">
        <v>69</v>
      </c>
      <c r="B6" t="s">
        <v>42</v>
      </c>
      <c r="C6">
        <v>0.260726001399743</v>
      </c>
      <c r="D6">
        <v>0.286823423171988</v>
      </c>
      <c r="E6">
        <v>0.54754942457173095</v>
      </c>
      <c r="F6">
        <v>0.25030141216047003</v>
      </c>
      <c r="G6">
        <v>2.1875602692193099</v>
      </c>
      <c r="I6" t="s">
        <v>56</v>
      </c>
      <c r="J6">
        <v>53</v>
      </c>
      <c r="K6">
        <v>0.83612434574831995</v>
      </c>
      <c r="L6">
        <v>4.4669787431710599</v>
      </c>
      <c r="M6">
        <v>5.3031030889193804</v>
      </c>
      <c r="N6">
        <v>225.485936702614</v>
      </c>
      <c r="O6">
        <v>2.3518553602362657E-2</v>
      </c>
    </row>
    <row r="7" spans="1:15" x14ac:dyDescent="0.2">
      <c r="A7" t="s">
        <v>70</v>
      </c>
      <c r="B7" t="s">
        <v>43</v>
      </c>
      <c r="C7">
        <v>1.4962286121244699</v>
      </c>
      <c r="D7">
        <v>3.94648373231851</v>
      </c>
      <c r="E7">
        <v>5.4427123444429801</v>
      </c>
      <c r="F7">
        <v>61.562609387180103</v>
      </c>
      <c r="G7">
        <v>8.8409383530392904E-2</v>
      </c>
      <c r="I7" t="s">
        <v>59</v>
      </c>
      <c r="J7">
        <v>23</v>
      </c>
      <c r="K7">
        <v>0</v>
      </c>
      <c r="L7">
        <v>0.27074109329791202</v>
      </c>
      <c r="M7">
        <v>0.27074109329791202</v>
      </c>
      <c r="N7">
        <v>11.780727083231399</v>
      </c>
      <c r="O7">
        <v>2.2981696408474049E-2</v>
      </c>
    </row>
    <row r="8" spans="1:15" x14ac:dyDescent="0.2">
      <c r="A8" t="s">
        <v>71</v>
      </c>
      <c r="B8" t="s">
        <v>44</v>
      </c>
      <c r="C8">
        <v>11.860244495633401</v>
      </c>
      <c r="D8">
        <v>5.8734904207467498</v>
      </c>
      <c r="E8">
        <v>17.7337349163802</v>
      </c>
      <c r="F8">
        <v>81.404319377575206</v>
      </c>
      <c r="G8">
        <v>0.21784759152799199</v>
      </c>
      <c r="I8" t="s">
        <v>315</v>
      </c>
      <c r="J8">
        <v>40</v>
      </c>
      <c r="K8">
        <v>36.031212104938497</v>
      </c>
      <c r="L8">
        <v>31.196937066562999</v>
      </c>
      <c r="M8">
        <v>67.228149171501499</v>
      </c>
      <c r="N8">
        <v>166.066167961475</v>
      </c>
      <c r="O8">
        <v>0.40482748531354967</v>
      </c>
    </row>
    <row r="9" spans="1:15" x14ac:dyDescent="0.2">
      <c r="A9" t="s">
        <v>72</v>
      </c>
      <c r="B9" t="s">
        <v>50</v>
      </c>
      <c r="C9">
        <v>0.230257613831574</v>
      </c>
      <c r="D9">
        <v>0.23554736735336601</v>
      </c>
      <c r="E9">
        <v>0.46580498118493902</v>
      </c>
      <c r="F9">
        <v>0.19156046134330301</v>
      </c>
      <c r="G9">
        <v>2.43163426272059</v>
      </c>
      <c r="I9" t="s">
        <v>58</v>
      </c>
      <c r="J9">
        <v>215</v>
      </c>
      <c r="K9">
        <v>219.450287296563</v>
      </c>
      <c r="L9">
        <v>161.747489043087</v>
      </c>
      <c r="M9">
        <v>381.19777633964901</v>
      </c>
      <c r="N9">
        <v>2838.7108496057781</v>
      </c>
      <c r="O9">
        <v>0.1342855248510384</v>
      </c>
    </row>
    <row r="10" spans="1:15" x14ac:dyDescent="0.2">
      <c r="A10" t="s">
        <v>73</v>
      </c>
      <c r="B10" t="s">
        <v>45</v>
      </c>
      <c r="C10">
        <v>0.158411650021647</v>
      </c>
      <c r="D10">
        <v>1.3017335020954299</v>
      </c>
      <c r="E10">
        <v>1.4601451521170701</v>
      </c>
      <c r="F10">
        <v>16.073049746851101</v>
      </c>
      <c r="G10">
        <v>9.08443123809239E-2</v>
      </c>
    </row>
    <row r="11" spans="1:15" x14ac:dyDescent="0.2">
      <c r="A11" t="s">
        <v>74</v>
      </c>
      <c r="B11" t="s">
        <v>75</v>
      </c>
      <c r="C11">
        <v>6.7311569140646998</v>
      </c>
      <c r="D11">
        <v>25.487316474568601</v>
      </c>
      <c r="E11">
        <v>32.218473388633299</v>
      </c>
      <c r="F11">
        <v>618.84084094444904</v>
      </c>
      <c r="G11">
        <v>5.2062616519399203E-2</v>
      </c>
    </row>
    <row r="12" spans="1:15" x14ac:dyDescent="0.2">
      <c r="A12" t="s">
        <v>76</v>
      </c>
      <c r="B12" t="s">
        <v>5</v>
      </c>
      <c r="C12">
        <v>1.7992389844688601</v>
      </c>
      <c r="D12">
        <v>0.51686324609411505</v>
      </c>
      <c r="E12">
        <v>2.3161022305629801</v>
      </c>
      <c r="F12">
        <v>11.3503066486552</v>
      </c>
      <c r="G12">
        <v>0.20405635744100201</v>
      </c>
    </row>
    <row r="13" spans="1:15" x14ac:dyDescent="0.2">
      <c r="A13" t="s">
        <v>77</v>
      </c>
      <c r="B13" t="s">
        <v>7</v>
      </c>
      <c r="C13">
        <v>1.1011351092953401</v>
      </c>
      <c r="D13">
        <v>0.42857183821427502</v>
      </c>
      <c r="E13">
        <v>1.5297069475096201</v>
      </c>
      <c r="F13">
        <v>8.0939658967433896</v>
      </c>
      <c r="G13">
        <v>0.18899350046991101</v>
      </c>
    </row>
    <row r="14" spans="1:15" x14ac:dyDescent="0.2">
      <c r="A14" t="s">
        <v>78</v>
      </c>
      <c r="B14" t="s">
        <v>8</v>
      </c>
      <c r="C14">
        <v>2.6804723732937501</v>
      </c>
      <c r="D14">
        <v>5.1707920013120301</v>
      </c>
      <c r="E14">
        <v>7.8512643746057798</v>
      </c>
      <c r="F14">
        <v>68.053239829767307</v>
      </c>
      <c r="G14">
        <v>0.115369443016165</v>
      </c>
    </row>
    <row r="15" spans="1:15" x14ac:dyDescent="0.2">
      <c r="A15" t="s">
        <v>79</v>
      </c>
      <c r="B15" t="s">
        <v>9</v>
      </c>
      <c r="C15">
        <v>8.4245892708427199</v>
      </c>
      <c r="D15">
        <v>7.4468092750689898</v>
      </c>
      <c r="E15">
        <v>15.871398545911701</v>
      </c>
      <c r="F15">
        <v>97.954446130320605</v>
      </c>
      <c r="G15">
        <v>0.16202836290653</v>
      </c>
    </row>
    <row r="16" spans="1:15" x14ac:dyDescent="0.2">
      <c r="A16" t="s">
        <v>80</v>
      </c>
      <c r="B16" t="s">
        <v>10</v>
      </c>
      <c r="C16">
        <v>0.111062781125657</v>
      </c>
      <c r="D16">
        <v>0.23451667493431999</v>
      </c>
      <c r="E16">
        <v>0.34557945605997697</v>
      </c>
      <c r="F16">
        <v>5.4515581048235697</v>
      </c>
      <c r="G16">
        <v>6.3390951616971003E-2</v>
      </c>
    </row>
    <row r="17" spans="1:7" x14ac:dyDescent="0.2">
      <c r="A17" t="s">
        <v>81</v>
      </c>
      <c r="B17" t="s">
        <v>82</v>
      </c>
      <c r="C17">
        <v>1.8587401984862</v>
      </c>
      <c r="D17">
        <v>4.85592224997598</v>
      </c>
      <c r="E17">
        <v>6.71466244846218</v>
      </c>
      <c r="F17">
        <v>25.0415627990049</v>
      </c>
      <c r="G17">
        <v>0.26814071079976698</v>
      </c>
    </row>
    <row r="18" spans="1:7" x14ac:dyDescent="0.2">
      <c r="A18" t="s">
        <v>83</v>
      </c>
      <c r="B18" t="s">
        <v>46</v>
      </c>
      <c r="C18">
        <v>0.46062406085360802</v>
      </c>
      <c r="D18">
        <v>1.9658819863324799</v>
      </c>
      <c r="E18">
        <v>2.42650604718609</v>
      </c>
      <c r="F18">
        <v>93.627077117422999</v>
      </c>
      <c r="G18">
        <v>2.5916712578166599E-2</v>
      </c>
    </row>
    <row r="19" spans="1:7" x14ac:dyDescent="0.2">
      <c r="A19" t="s">
        <v>84</v>
      </c>
      <c r="B19" t="s">
        <v>47</v>
      </c>
      <c r="C19">
        <v>6.9861664761376299E-2</v>
      </c>
      <c r="D19">
        <v>1.14292283392442</v>
      </c>
      <c r="E19">
        <v>1.2127844986858001</v>
      </c>
      <c r="F19">
        <v>49.115430562545697</v>
      </c>
      <c r="G19">
        <v>2.4692535213376301E-2</v>
      </c>
    </row>
    <row r="20" spans="1:7" x14ac:dyDescent="0.2">
      <c r="A20" t="s">
        <v>85</v>
      </c>
      <c r="B20" t="s">
        <v>12</v>
      </c>
      <c r="C20">
        <v>11.3484606189191</v>
      </c>
      <c r="D20">
        <v>3.96815103730389</v>
      </c>
      <c r="E20">
        <v>15.3166116562229</v>
      </c>
      <c r="F20">
        <v>14.2097139969911</v>
      </c>
      <c r="G20">
        <v>1.07789725109641</v>
      </c>
    </row>
    <row r="21" spans="1:7" x14ac:dyDescent="0.2">
      <c r="A21" t="s">
        <v>86</v>
      </c>
      <c r="B21" t="s">
        <v>38</v>
      </c>
      <c r="C21">
        <v>0.22536372207764399</v>
      </c>
      <c r="D21">
        <v>0.12527029902468201</v>
      </c>
      <c r="E21">
        <v>0.350634021102325</v>
      </c>
      <c r="F21">
        <v>0.25950422875731</v>
      </c>
      <c r="G21">
        <v>1.35116881440202</v>
      </c>
    </row>
    <row r="22" spans="1:7" x14ac:dyDescent="0.2">
      <c r="A22" t="s">
        <v>87</v>
      </c>
      <c r="B22" t="s">
        <v>13</v>
      </c>
      <c r="C22">
        <v>3.39948898224312</v>
      </c>
      <c r="D22">
        <v>3.3904566448478599</v>
      </c>
      <c r="E22">
        <v>6.7899456270909804</v>
      </c>
      <c r="F22">
        <v>44.841785038614198</v>
      </c>
      <c r="G22">
        <v>0.15142005656652599</v>
      </c>
    </row>
    <row r="23" spans="1:7" x14ac:dyDescent="0.2">
      <c r="A23" t="s">
        <v>88</v>
      </c>
      <c r="B23" t="s">
        <v>29</v>
      </c>
      <c r="C23">
        <v>2.9951251641373098</v>
      </c>
      <c r="D23">
        <v>3.9713463327777099</v>
      </c>
      <c r="E23">
        <v>6.9664714969150197</v>
      </c>
      <c r="F23">
        <v>236.36607272561801</v>
      </c>
      <c r="G23">
        <v>2.94732294554047E-2</v>
      </c>
    </row>
    <row r="24" spans="1:7" x14ac:dyDescent="0.2">
      <c r="A24" t="s">
        <v>89</v>
      </c>
      <c r="B24" t="s">
        <v>31</v>
      </c>
      <c r="C24">
        <v>0</v>
      </c>
      <c r="D24">
        <v>1.6586222242809301</v>
      </c>
      <c r="E24">
        <v>1.6586222242809301</v>
      </c>
      <c r="F24">
        <v>83.631273624063198</v>
      </c>
      <c r="G24">
        <v>1.98325596682495E-2</v>
      </c>
    </row>
    <row r="25" spans="1:7" x14ac:dyDescent="0.2">
      <c r="A25" t="s">
        <v>90</v>
      </c>
      <c r="B25" t="s">
        <v>15</v>
      </c>
      <c r="C25">
        <v>1.2129646474715299E-2</v>
      </c>
      <c r="D25">
        <v>4.9331543139363998E-2</v>
      </c>
      <c r="E25">
        <v>6.1461189614079301E-2</v>
      </c>
      <c r="F25">
        <v>0.94257371874111096</v>
      </c>
      <c r="G25">
        <v>6.5205711120575299E-2</v>
      </c>
    </row>
    <row r="26" spans="1:7" x14ac:dyDescent="0.2">
      <c r="A26" t="s">
        <v>91</v>
      </c>
      <c r="B26" t="s">
        <v>16</v>
      </c>
      <c r="C26">
        <v>0.395774965684769</v>
      </c>
      <c r="D26">
        <v>0.83961492164388096</v>
      </c>
      <c r="E26">
        <v>1.23538988732865</v>
      </c>
      <c r="F26">
        <v>5.1507692905295599</v>
      </c>
      <c r="G26">
        <v>0.239845704135903</v>
      </c>
    </row>
    <row r="27" spans="1:7" x14ac:dyDescent="0.2">
      <c r="A27" t="s">
        <v>92</v>
      </c>
      <c r="B27" t="s">
        <v>33</v>
      </c>
      <c r="C27">
        <v>1.0334567257437599</v>
      </c>
      <c r="D27">
        <v>0.79924118457389703</v>
      </c>
      <c r="E27">
        <v>1.8326979103176599</v>
      </c>
      <c r="F27">
        <v>24.7676609132095</v>
      </c>
      <c r="G27">
        <v>7.3995599210590499E-2</v>
      </c>
    </row>
    <row r="28" spans="1:7" x14ac:dyDescent="0.2">
      <c r="A28" t="s">
        <v>93</v>
      </c>
      <c r="B28" t="s">
        <v>48</v>
      </c>
      <c r="C28">
        <v>0.36771597635939701</v>
      </c>
      <c r="D28">
        <v>3.43651258321571</v>
      </c>
      <c r="E28">
        <v>3.80422855957511</v>
      </c>
      <c r="F28">
        <v>48.589021459390501</v>
      </c>
      <c r="G28">
        <v>7.8293994102239597E-2</v>
      </c>
    </row>
    <row r="29" spans="1:7" x14ac:dyDescent="0.2">
      <c r="A29" t="s">
        <v>94</v>
      </c>
      <c r="B29" t="s">
        <v>18</v>
      </c>
      <c r="C29">
        <v>4.1727824626458903</v>
      </c>
      <c r="D29">
        <v>3.60187067311369</v>
      </c>
      <c r="E29">
        <v>7.7746531357595803</v>
      </c>
      <c r="F29">
        <v>36.965121394268699</v>
      </c>
      <c r="G29">
        <v>0.210324025527616</v>
      </c>
    </row>
    <row r="30" spans="1:7" x14ac:dyDescent="0.2">
      <c r="A30" t="s">
        <v>95</v>
      </c>
      <c r="B30" t="s">
        <v>39</v>
      </c>
      <c r="C30">
        <v>0</v>
      </c>
      <c r="D30">
        <v>0.49388459971033</v>
      </c>
      <c r="E30">
        <v>0.49388459971033</v>
      </c>
      <c r="F30">
        <v>12.578875109958201</v>
      </c>
      <c r="G30">
        <v>3.9263017987939297E-2</v>
      </c>
    </row>
    <row r="31" spans="1:7" x14ac:dyDescent="0.2">
      <c r="A31" t="s">
        <v>96</v>
      </c>
      <c r="B31" t="s">
        <v>34</v>
      </c>
      <c r="C31">
        <v>0.73143531049626698</v>
      </c>
      <c r="D31">
        <v>0.57167575749789601</v>
      </c>
      <c r="E31">
        <v>1.30311106799416</v>
      </c>
      <c r="F31">
        <v>32.8000722553709</v>
      </c>
      <c r="G31">
        <v>3.97289084563155E-2</v>
      </c>
    </row>
    <row r="32" spans="1:7" x14ac:dyDescent="0.2">
      <c r="A32" t="s">
        <v>97</v>
      </c>
      <c r="B32" t="s">
        <v>49</v>
      </c>
      <c r="C32">
        <v>0.243813981001234</v>
      </c>
      <c r="D32">
        <v>0.449818621372021</v>
      </c>
      <c r="E32">
        <v>0.69363260237325497</v>
      </c>
      <c r="F32">
        <v>9.7141767262453893</v>
      </c>
      <c r="G32">
        <v>7.1404157235396504E-2</v>
      </c>
    </row>
    <row r="33" spans="1:7" x14ac:dyDescent="0.2">
      <c r="A33" t="s">
        <v>98</v>
      </c>
      <c r="B33" t="s">
        <v>21</v>
      </c>
      <c r="C33">
        <v>9.3379061523513301E-2</v>
      </c>
      <c r="D33">
        <v>0.49043872327972998</v>
      </c>
      <c r="E33">
        <v>0.58381778480324298</v>
      </c>
      <c r="F33">
        <v>5.8066111108056297</v>
      </c>
      <c r="G33">
        <v>0.100543634430211</v>
      </c>
    </row>
    <row r="34" spans="1:7" x14ac:dyDescent="0.2">
      <c r="A34" t="s">
        <v>99</v>
      </c>
      <c r="B34" t="s">
        <v>51</v>
      </c>
      <c r="C34">
        <v>0.22015939264211201</v>
      </c>
      <c r="D34">
        <v>0.404639740153655</v>
      </c>
      <c r="E34">
        <v>0.62479913279576704</v>
      </c>
      <c r="F34">
        <v>29.324908859061399</v>
      </c>
      <c r="G34">
        <v>2.1306089502225501E-2</v>
      </c>
    </row>
    <row r="35" spans="1:7" x14ac:dyDescent="0.2">
      <c r="A35" t="s">
        <v>100</v>
      </c>
      <c r="B35" t="s">
        <v>36</v>
      </c>
      <c r="C35">
        <v>2.8648906365203501</v>
      </c>
      <c r="D35">
        <v>7.6976652253005904</v>
      </c>
      <c r="E35">
        <v>10.562555861820901</v>
      </c>
      <c r="F35">
        <v>16.314588239968099</v>
      </c>
      <c r="G35">
        <v>0.64743012244369003</v>
      </c>
    </row>
    <row r="36" spans="1:7" x14ac:dyDescent="0.2">
      <c r="A36" t="s">
        <v>101</v>
      </c>
      <c r="B36" t="s">
        <v>23</v>
      </c>
      <c r="C36">
        <v>1.0922356046707099E-2</v>
      </c>
      <c r="D36">
        <v>6.9047532125775496E-2</v>
      </c>
      <c r="E36">
        <v>7.9969888172482601E-2</v>
      </c>
      <c r="F36">
        <v>1.2082934246517401</v>
      </c>
      <c r="G36">
        <v>6.6184162340808997E-2</v>
      </c>
    </row>
    <row r="37" spans="1:7" x14ac:dyDescent="0.2">
      <c r="A37" t="s">
        <v>102</v>
      </c>
      <c r="B37" t="s">
        <v>52</v>
      </c>
      <c r="C37">
        <v>6.5883346247401402</v>
      </c>
      <c r="D37">
        <v>1.01442790702463</v>
      </c>
      <c r="E37">
        <v>7.6027625317647702</v>
      </c>
      <c r="F37">
        <v>21.332112526775202</v>
      </c>
      <c r="G37">
        <v>0.35639988876966999</v>
      </c>
    </row>
    <row r="38" spans="1:7" x14ac:dyDescent="0.2">
      <c r="A38" t="s">
        <v>103</v>
      </c>
      <c r="B38" t="s">
        <v>24</v>
      </c>
      <c r="C38">
        <v>2.03499248824629</v>
      </c>
      <c r="D38">
        <v>2.9851452406927899</v>
      </c>
      <c r="E38">
        <v>5.0201377289390701</v>
      </c>
      <c r="F38">
        <v>40.471950638529499</v>
      </c>
      <c r="G38">
        <v>0.124039925176225</v>
      </c>
    </row>
    <row r="39" spans="1:7" x14ac:dyDescent="0.2">
      <c r="A39" t="s">
        <v>104</v>
      </c>
      <c r="B39" t="s">
        <v>25</v>
      </c>
      <c r="C39">
        <v>1.99222852725555</v>
      </c>
      <c r="D39">
        <v>1.2822258841555501</v>
      </c>
      <c r="E39">
        <v>3.2744544114110998</v>
      </c>
      <c r="F39">
        <v>18.257175466991001</v>
      </c>
      <c r="G39">
        <v>0.17935164271884799</v>
      </c>
    </row>
    <row r="40" spans="1:7" x14ac:dyDescent="0.2">
      <c r="A40" t="s">
        <v>105</v>
      </c>
      <c r="B40" t="s">
        <v>37</v>
      </c>
      <c r="C40">
        <v>2.00409418409382</v>
      </c>
      <c r="D40">
        <v>5.7194644801478702</v>
      </c>
      <c r="E40">
        <v>7.72355866424168</v>
      </c>
      <c r="F40">
        <v>25.660826489182401</v>
      </c>
      <c r="G40">
        <v>0.300986356285041</v>
      </c>
    </row>
    <row r="41" spans="1:7" x14ac:dyDescent="0.2">
      <c r="A41" t="s">
        <v>106</v>
      </c>
      <c r="B41" t="s">
        <v>40</v>
      </c>
      <c r="C41">
        <v>7.8586023174675397</v>
      </c>
      <c r="D41">
        <v>13.240033611324</v>
      </c>
      <c r="E41">
        <v>21.098635928791499</v>
      </c>
      <c r="F41">
        <v>84.057905991434396</v>
      </c>
      <c r="G41">
        <v>0.251001207797652</v>
      </c>
    </row>
    <row r="42" spans="1:7" x14ac:dyDescent="0.2">
      <c r="A42" t="s">
        <v>62</v>
      </c>
      <c r="B42" t="s">
        <v>53</v>
      </c>
      <c r="C42">
        <v>94.543132250580797</v>
      </c>
      <c r="D42">
        <v>20.958622587383498</v>
      </c>
      <c r="E42">
        <v>115.501754837964</v>
      </c>
      <c r="F42">
        <v>313.00382177528201</v>
      </c>
      <c r="G42">
        <v>0.36901068550174998</v>
      </c>
    </row>
    <row r="43" spans="1:7" x14ac:dyDescent="0.2">
      <c r="A43" t="s">
        <v>107</v>
      </c>
      <c r="B43" t="s">
        <v>26</v>
      </c>
      <c r="C43">
        <v>6.0185624019027099E-2</v>
      </c>
      <c r="D43">
        <v>0.89184094529563995</v>
      </c>
      <c r="E43">
        <v>0.952026569314667</v>
      </c>
      <c r="F43">
        <v>10.4175301211625</v>
      </c>
      <c r="G43">
        <v>9.1386975438706899E-2</v>
      </c>
    </row>
    <row r="44" spans="1:7" x14ac:dyDescent="0.2">
      <c r="A44" t="s">
        <v>108</v>
      </c>
      <c r="B44" t="s">
        <v>6</v>
      </c>
      <c r="C44">
        <v>7.8263102226932807E-2</v>
      </c>
      <c r="D44">
        <v>3.6074972913743897E-2</v>
      </c>
      <c r="E44">
        <v>0.114338075140677</v>
      </c>
      <c r="F44">
        <v>0.70924937752785999</v>
      </c>
      <c r="G44">
        <v>0.16120997601606701</v>
      </c>
    </row>
    <row r="45" spans="1:7" x14ac:dyDescent="0.2">
      <c r="A45" t="s">
        <v>109</v>
      </c>
      <c r="B45" t="s">
        <v>11</v>
      </c>
      <c r="C45">
        <v>0.47582154319064601</v>
      </c>
      <c r="D45">
        <v>0.49810993681129201</v>
      </c>
      <c r="E45">
        <v>0.97393148000193797</v>
      </c>
      <c r="F45">
        <v>2.4434411287110298</v>
      </c>
      <c r="G45">
        <v>0.39859011480080497</v>
      </c>
    </row>
    <row r="46" spans="1:7" x14ac:dyDescent="0.2">
      <c r="A46" t="s">
        <v>110</v>
      </c>
      <c r="B46" t="s">
        <v>111</v>
      </c>
      <c r="C46">
        <v>1.7466543182183599E-3</v>
      </c>
      <c r="D46">
        <v>9.2361133744817796E-3</v>
      </c>
      <c r="E46">
        <v>1.09827676927001E-2</v>
      </c>
      <c r="F46">
        <v>0.72194999939610105</v>
      </c>
      <c r="G46">
        <v>1.5212643121943399E-2</v>
      </c>
    </row>
    <row r="47" spans="1:7" x14ac:dyDescent="0.2">
      <c r="A47" t="s">
        <v>112</v>
      </c>
      <c r="B47" t="s">
        <v>113</v>
      </c>
      <c r="C47">
        <v>7.3025540236215797E-2</v>
      </c>
      <c r="D47">
        <v>0.22209236087024001</v>
      </c>
      <c r="E47">
        <v>0.29511790110645603</v>
      </c>
      <c r="F47">
        <v>13.918599647720599</v>
      </c>
      <c r="G47">
        <v>2.1203131678177601E-2</v>
      </c>
    </row>
    <row r="48" spans="1:7" x14ac:dyDescent="0.2">
      <c r="A48" t="s">
        <v>114</v>
      </c>
      <c r="B48" t="s">
        <v>14</v>
      </c>
      <c r="C48">
        <v>0.119909087544319</v>
      </c>
      <c r="D48">
        <v>2.68209818266389E-2</v>
      </c>
      <c r="E48">
        <v>0.14673006937095801</v>
      </c>
      <c r="F48">
        <v>0.41941118606062699</v>
      </c>
      <c r="G48">
        <v>0.34984777289594599</v>
      </c>
    </row>
    <row r="49" spans="1:7" x14ac:dyDescent="0.2">
      <c r="A49" t="s">
        <v>115</v>
      </c>
      <c r="B49" t="s">
        <v>19</v>
      </c>
      <c r="C49">
        <v>3.00139800199659</v>
      </c>
      <c r="D49">
        <v>1.5335908410221799</v>
      </c>
      <c r="E49">
        <v>4.5349888430187697</v>
      </c>
      <c r="F49">
        <v>14.203417681465501</v>
      </c>
      <c r="G49">
        <v>0.319288564535889</v>
      </c>
    </row>
    <row r="50" spans="1:7" x14ac:dyDescent="0.2">
      <c r="A50" t="s">
        <v>116</v>
      </c>
      <c r="B50" t="s">
        <v>20</v>
      </c>
      <c r="C50">
        <v>5.5364058467885398E-2</v>
      </c>
      <c r="D50">
        <v>0.89236062802594995</v>
      </c>
      <c r="E50">
        <v>0.94772468649383601</v>
      </c>
      <c r="F50">
        <v>9.2751515868546601</v>
      </c>
      <c r="G50">
        <v>0.102178889220205</v>
      </c>
    </row>
    <row r="51" spans="1:7" x14ac:dyDescent="0.2">
      <c r="A51" t="s">
        <v>117</v>
      </c>
      <c r="B51" t="s">
        <v>22</v>
      </c>
      <c r="C51">
        <v>1.1461497432098899E-2</v>
      </c>
      <c r="D51">
        <v>0.34610589868310898</v>
      </c>
      <c r="E51">
        <v>0.35756739611520799</v>
      </c>
      <c r="F51">
        <v>4.0328181887322598</v>
      </c>
      <c r="G51">
        <v>8.8664397793645905E-2</v>
      </c>
    </row>
    <row r="52" spans="1:7" x14ac:dyDescent="0.2">
      <c r="A52" t="s">
        <v>118</v>
      </c>
      <c r="B52" t="s">
        <v>119</v>
      </c>
      <c r="C52">
        <v>16.174167021302399</v>
      </c>
      <c r="D52">
        <v>0.80606395916905305</v>
      </c>
      <c r="E52">
        <v>16.9802309804715</v>
      </c>
      <c r="F52">
        <v>18.8136178768824</v>
      </c>
      <c r="G52">
        <v>0.90255000880698399</v>
      </c>
    </row>
    <row r="53" spans="1:7" x14ac:dyDescent="0.2">
      <c r="A53" t="s">
        <v>120</v>
      </c>
      <c r="B53" t="s">
        <v>121</v>
      </c>
      <c r="C53">
        <v>0.127700601692528</v>
      </c>
      <c r="D53">
        <v>0.60064775797967995</v>
      </c>
      <c r="E53">
        <v>0.72834835967220901</v>
      </c>
      <c r="F53">
        <v>11.5763288385947</v>
      </c>
      <c r="G53">
        <v>6.2917041302761295E-2</v>
      </c>
    </row>
    <row r="54" spans="1:7" x14ac:dyDescent="0.2">
      <c r="A54" t="s">
        <v>122</v>
      </c>
      <c r="B54" t="s">
        <v>123</v>
      </c>
      <c r="C54">
        <v>0.35324555178692901</v>
      </c>
      <c r="D54">
        <v>0.164540348896595</v>
      </c>
      <c r="E54">
        <v>0.51778590068352304</v>
      </c>
      <c r="F54">
        <v>2.0734021721852498</v>
      </c>
      <c r="G54">
        <v>0.24972767349703601</v>
      </c>
    </row>
    <row r="55" spans="1:7" x14ac:dyDescent="0.2">
      <c r="A55" t="s">
        <v>124</v>
      </c>
      <c r="B55" t="s">
        <v>125</v>
      </c>
      <c r="C55">
        <v>1.2810803965366</v>
      </c>
      <c r="D55">
        <v>1.71215357576598</v>
      </c>
      <c r="E55">
        <v>2.99323397230259</v>
      </c>
      <c r="F55">
        <v>74.603616167881597</v>
      </c>
      <c r="G55">
        <v>4.0121834919729198E-2</v>
      </c>
    </row>
    <row r="56" spans="1:7" x14ac:dyDescent="0.2">
      <c r="A56" t="s">
        <v>126</v>
      </c>
      <c r="B56" t="s">
        <v>127</v>
      </c>
      <c r="C56">
        <v>1.23467039657227E-2</v>
      </c>
      <c r="D56">
        <v>4.6489837152628E-4</v>
      </c>
      <c r="E56">
        <v>1.2811602337249E-2</v>
      </c>
      <c r="F56">
        <v>0.11148320083606</v>
      </c>
      <c r="G56">
        <v>0.11491957748942699</v>
      </c>
    </row>
    <row r="57" spans="1:7" x14ac:dyDescent="0.2">
      <c r="A57" t="s">
        <v>128</v>
      </c>
      <c r="B57" t="s">
        <v>129</v>
      </c>
      <c r="C57">
        <v>1.00272514058268E-2</v>
      </c>
      <c r="D57">
        <v>2.0855977308458398E-3</v>
      </c>
      <c r="E57">
        <v>1.2112849136672699E-2</v>
      </c>
      <c r="F57">
        <v>5.2076437973999998E-3</v>
      </c>
      <c r="G57">
        <v>2.32597497215923</v>
      </c>
    </row>
    <row r="58" spans="1:7" x14ac:dyDescent="0.2">
      <c r="A58" t="s">
        <v>130</v>
      </c>
      <c r="B58" t="s">
        <v>131</v>
      </c>
      <c r="C58">
        <v>2.9079775677956299E-3</v>
      </c>
      <c r="D58">
        <v>2.5554574913440699E-4</v>
      </c>
      <c r="E58">
        <v>3.1635233169300401E-3</v>
      </c>
      <c r="F58">
        <v>3.32984177895067E-2</v>
      </c>
      <c r="G58">
        <v>9.5005214269578794E-2</v>
      </c>
    </row>
    <row r="59" spans="1:7" x14ac:dyDescent="0.2">
      <c r="A59" t="s">
        <v>132</v>
      </c>
      <c r="B59" t="s">
        <v>133</v>
      </c>
      <c r="C59">
        <v>1.5681223679738301E-2</v>
      </c>
      <c r="D59">
        <v>4.9288879110347397E-3</v>
      </c>
      <c r="E59">
        <v>2.0610111590773E-2</v>
      </c>
      <c r="F59">
        <v>0.113484226449922</v>
      </c>
      <c r="G59">
        <v>0.18161212562758999</v>
      </c>
    </row>
    <row r="60" spans="1:7" x14ac:dyDescent="0.2">
      <c r="A60" t="s">
        <v>134</v>
      </c>
      <c r="B60" t="s">
        <v>135</v>
      </c>
      <c r="C60">
        <v>7.7717686917235296E-2</v>
      </c>
      <c r="D60">
        <v>7.5016049289092002E-2</v>
      </c>
      <c r="E60">
        <v>0.15273373620632699</v>
      </c>
      <c r="F60">
        <v>1.4610314743199999E-3</v>
      </c>
      <c r="G60">
        <v>104.53829290530101</v>
      </c>
    </row>
    <row r="61" spans="1:7" x14ac:dyDescent="0.2">
      <c r="A61" t="s">
        <v>136</v>
      </c>
      <c r="B61" t="s">
        <v>137</v>
      </c>
      <c r="C61">
        <v>0.40465284150759101</v>
      </c>
      <c r="D61">
        <v>4.6335456358525498E-2</v>
      </c>
      <c r="E61">
        <v>0.45098829786611699</v>
      </c>
      <c r="F61">
        <v>1.30942782047058</v>
      </c>
      <c r="G61">
        <v>0.34441630979250099</v>
      </c>
    </row>
    <row r="62" spans="1:7" x14ac:dyDescent="0.2">
      <c r="A62" t="s">
        <v>138</v>
      </c>
      <c r="B62" t="s">
        <v>139</v>
      </c>
      <c r="C62">
        <v>1.8703786759186099E-2</v>
      </c>
      <c r="D62">
        <v>3.4612418270406099E-2</v>
      </c>
      <c r="E62">
        <v>5.3316205029592202E-2</v>
      </c>
      <c r="F62">
        <v>0.20567065607079499</v>
      </c>
      <c r="G62">
        <v>0.25923097659220701</v>
      </c>
    </row>
    <row r="63" spans="1:7" x14ac:dyDescent="0.2">
      <c r="A63" t="s">
        <v>140</v>
      </c>
      <c r="B63" t="s">
        <v>141</v>
      </c>
      <c r="C63">
        <v>5.03810810233217E-3</v>
      </c>
      <c r="D63">
        <v>1.8531013318381999E-3</v>
      </c>
      <c r="E63">
        <v>6.8912094341703704E-3</v>
      </c>
      <c r="F63">
        <v>0.12248076292606901</v>
      </c>
      <c r="G63">
        <v>5.62636063781706E-2</v>
      </c>
    </row>
    <row r="64" spans="1:7" x14ac:dyDescent="0.2">
      <c r="A64" t="s">
        <v>142</v>
      </c>
      <c r="B64" t="s">
        <v>143</v>
      </c>
      <c r="C64">
        <v>6.0219584454133601</v>
      </c>
      <c r="D64">
        <v>0.14101248253800899</v>
      </c>
      <c r="E64">
        <v>6.1629709279513696</v>
      </c>
      <c r="F64">
        <v>4.7801971800000002E-2</v>
      </c>
      <c r="G64">
        <v>128.92712781256799</v>
      </c>
    </row>
    <row r="65" spans="1:7" x14ac:dyDescent="0.2">
      <c r="A65" t="s">
        <v>144</v>
      </c>
      <c r="B65" t="s">
        <v>145</v>
      </c>
      <c r="C65">
        <v>5.3487463378492098E-2</v>
      </c>
      <c r="D65">
        <v>6.3972999596025202E-3</v>
      </c>
      <c r="E65">
        <v>5.9884763338094602E-2</v>
      </c>
      <c r="F65">
        <v>0.104623580814838</v>
      </c>
      <c r="G65">
        <v>0.57238304091386605</v>
      </c>
    </row>
    <row r="66" spans="1:7" x14ac:dyDescent="0.2">
      <c r="A66" t="s">
        <v>146</v>
      </c>
      <c r="B66" t="s">
        <v>4</v>
      </c>
      <c r="C66">
        <v>0.21610192479872101</v>
      </c>
      <c r="D66">
        <v>3.0485388856662399E-2</v>
      </c>
      <c r="E66">
        <v>0.246587313655384</v>
      </c>
      <c r="F66">
        <v>1.71510768061151</v>
      </c>
      <c r="G66">
        <v>0.143773662985093</v>
      </c>
    </row>
    <row r="67" spans="1:7" x14ac:dyDescent="0.2">
      <c r="A67" t="s">
        <v>147</v>
      </c>
      <c r="B67" t="s">
        <v>30</v>
      </c>
      <c r="C67">
        <v>0.16915414210541699</v>
      </c>
      <c r="D67">
        <v>7.4073576896368398E-2</v>
      </c>
      <c r="E67">
        <v>0.243227719001785</v>
      </c>
      <c r="F67">
        <v>0.20903317320600001</v>
      </c>
      <c r="G67">
        <v>1.16358430229678</v>
      </c>
    </row>
    <row r="68" spans="1:7" x14ac:dyDescent="0.2">
      <c r="A68" t="s">
        <v>148</v>
      </c>
      <c r="B68" t="s">
        <v>149</v>
      </c>
      <c r="C68">
        <v>1.9812202391347499E-3</v>
      </c>
      <c r="D68">
        <v>5.6933577058082801E-4</v>
      </c>
      <c r="E68">
        <v>2.5505560097155702E-3</v>
      </c>
      <c r="F68">
        <v>4.0407034986999997E-2</v>
      </c>
      <c r="G68">
        <v>6.3121582925749306E-2</v>
      </c>
    </row>
    <row r="69" spans="1:7" x14ac:dyDescent="0.2">
      <c r="A69" t="s">
        <v>150</v>
      </c>
      <c r="B69" t="s">
        <v>28</v>
      </c>
      <c r="C69">
        <v>6.9595993448606994E-2</v>
      </c>
      <c r="D69">
        <v>7.8668700445251507E-3</v>
      </c>
      <c r="E69">
        <v>7.7462863493132098E-2</v>
      </c>
      <c r="F69">
        <v>0.14734091829599999</v>
      </c>
      <c r="G69">
        <v>0.52573897590018703</v>
      </c>
    </row>
    <row r="70" spans="1:7" x14ac:dyDescent="0.2">
      <c r="A70" t="s">
        <v>151</v>
      </c>
      <c r="B70" t="s">
        <v>152</v>
      </c>
      <c r="C70">
        <v>0.137689168280898</v>
      </c>
      <c r="D70">
        <v>5.3393249943070103E-3</v>
      </c>
      <c r="E70">
        <v>0.143028493275205</v>
      </c>
      <c r="F70">
        <v>0.105552295992</v>
      </c>
      <c r="G70">
        <v>1.35504862240083</v>
      </c>
    </row>
    <row r="71" spans="1:7" x14ac:dyDescent="0.2">
      <c r="A71" t="s">
        <v>153</v>
      </c>
      <c r="B71" t="s">
        <v>154</v>
      </c>
      <c r="C71">
        <v>0.37550028489471199</v>
      </c>
      <c r="D71">
        <v>2.1821886272653E-2</v>
      </c>
      <c r="E71">
        <v>0.39732217116736501</v>
      </c>
      <c r="F71">
        <v>1.9017397611986899</v>
      </c>
      <c r="G71">
        <v>0.208925626562557</v>
      </c>
    </row>
    <row r="72" spans="1:7" x14ac:dyDescent="0.2">
      <c r="A72" t="s">
        <v>155</v>
      </c>
      <c r="B72" t="s">
        <v>32</v>
      </c>
      <c r="C72">
        <v>0.107830785375581</v>
      </c>
      <c r="D72">
        <v>1.3063342713425E-2</v>
      </c>
      <c r="E72">
        <v>0.120894128089006</v>
      </c>
      <c r="F72">
        <v>0.319865515231185</v>
      </c>
      <c r="G72">
        <v>0.37795299065492999</v>
      </c>
    </row>
    <row r="73" spans="1:7" x14ac:dyDescent="0.2">
      <c r="A73" t="s">
        <v>156</v>
      </c>
      <c r="B73" t="s">
        <v>157</v>
      </c>
      <c r="C73">
        <v>0.366816745235299</v>
      </c>
      <c r="D73">
        <v>0.85097847719047404</v>
      </c>
      <c r="E73">
        <v>1.21779522242577</v>
      </c>
      <c r="F73">
        <v>0.747853850205912</v>
      </c>
      <c r="G73">
        <v>1.62838664545281</v>
      </c>
    </row>
    <row r="74" spans="1:7" x14ac:dyDescent="0.2">
      <c r="A74" t="s">
        <v>158</v>
      </c>
      <c r="B74" t="s">
        <v>17</v>
      </c>
      <c r="C74">
        <v>0.106983221778994</v>
      </c>
      <c r="D74">
        <v>7.4870415691451503E-2</v>
      </c>
      <c r="E74">
        <v>0.181853637470446</v>
      </c>
      <c r="F74">
        <v>0.93250313318980904</v>
      </c>
      <c r="G74">
        <v>0.19501665034451901</v>
      </c>
    </row>
    <row r="75" spans="1:7" x14ac:dyDescent="0.2">
      <c r="A75" t="s">
        <v>159</v>
      </c>
      <c r="B75" t="s">
        <v>160</v>
      </c>
      <c r="C75">
        <v>4.4611656366025203E-2</v>
      </c>
      <c r="D75">
        <v>3.8286534354496199E-3</v>
      </c>
      <c r="E75">
        <v>4.8440309801474901E-2</v>
      </c>
      <c r="F75">
        <v>7.597406388033E-3</v>
      </c>
      <c r="G75">
        <v>6.3759008439742404</v>
      </c>
    </row>
    <row r="76" spans="1:7" x14ac:dyDescent="0.2">
      <c r="A76" t="s">
        <v>161</v>
      </c>
      <c r="B76" t="s">
        <v>162</v>
      </c>
      <c r="C76">
        <v>2.51007522346408E-2</v>
      </c>
      <c r="D76">
        <v>2.3253923565898501E-2</v>
      </c>
      <c r="E76">
        <v>4.8354675800539301E-2</v>
      </c>
      <c r="F76">
        <v>0.24920265191089599</v>
      </c>
      <c r="G76">
        <v>0.194037565129238</v>
      </c>
    </row>
    <row r="77" spans="1:7" x14ac:dyDescent="0.2">
      <c r="A77" t="s">
        <v>163</v>
      </c>
      <c r="B77" t="s">
        <v>164</v>
      </c>
      <c r="C77">
        <v>4.7169434600761798E-3</v>
      </c>
      <c r="D77">
        <v>1.24365597205469E-3</v>
      </c>
      <c r="E77">
        <v>5.9605994321308602E-3</v>
      </c>
      <c r="F77">
        <v>4.10637940893855E-2</v>
      </c>
      <c r="G77">
        <v>0.145154620129746</v>
      </c>
    </row>
    <row r="78" spans="1:7" x14ac:dyDescent="0.2">
      <c r="A78" t="s">
        <v>165</v>
      </c>
      <c r="B78" t="s">
        <v>166</v>
      </c>
      <c r="C78">
        <v>0.12977312230189</v>
      </c>
      <c r="D78">
        <v>1.35667026378697E-2</v>
      </c>
      <c r="E78">
        <v>0.14333982493976</v>
      </c>
      <c r="F78">
        <v>0.473994650519523</v>
      </c>
      <c r="G78">
        <v>0.30240810689034597</v>
      </c>
    </row>
    <row r="79" spans="1:7" x14ac:dyDescent="0.2">
      <c r="A79" t="s">
        <v>167</v>
      </c>
      <c r="B79" t="s">
        <v>168</v>
      </c>
      <c r="C79">
        <v>6.9964888507646397E-3</v>
      </c>
      <c r="D79">
        <v>1.82234731832869E-5</v>
      </c>
      <c r="E79">
        <v>7.0147123239479303E-3</v>
      </c>
      <c r="F79">
        <v>0.10983914740051599</v>
      </c>
      <c r="G79">
        <v>6.3863499398530102E-2</v>
      </c>
    </row>
    <row r="80" spans="1:7" x14ac:dyDescent="0.2">
      <c r="A80" t="s">
        <v>169</v>
      </c>
      <c r="B80" t="s">
        <v>170</v>
      </c>
      <c r="C80">
        <v>1.7879829052089701E-3</v>
      </c>
      <c r="D80">
        <v>2.0732000770449302E-3</v>
      </c>
      <c r="E80">
        <v>3.8611829822539001E-3</v>
      </c>
      <c r="F80">
        <v>3.7303627317000002E-2</v>
      </c>
      <c r="G80">
        <v>0.10350690428687299</v>
      </c>
    </row>
    <row r="81" spans="1:7" x14ac:dyDescent="0.2">
      <c r="A81" t="s">
        <v>171</v>
      </c>
      <c r="B81" t="s">
        <v>172</v>
      </c>
      <c r="C81">
        <v>2.89623429920376E-3</v>
      </c>
      <c r="D81">
        <v>3.0447302217364298E-3</v>
      </c>
      <c r="E81">
        <v>5.9409645209401903E-3</v>
      </c>
      <c r="F81">
        <v>4.89905168603081E-2</v>
      </c>
      <c r="G81">
        <v>0.121267643243697</v>
      </c>
    </row>
    <row r="82" spans="1:7" x14ac:dyDescent="0.2">
      <c r="A82" t="s">
        <v>173</v>
      </c>
      <c r="B82" t="s">
        <v>174</v>
      </c>
      <c r="C82">
        <v>2.1838007516623101E-3</v>
      </c>
      <c r="D82">
        <v>1.242354062634E-3</v>
      </c>
      <c r="E82">
        <v>3.4261548142963099E-3</v>
      </c>
      <c r="F82">
        <v>3.0632341121372302E-2</v>
      </c>
      <c r="G82">
        <v>0.111847631910376</v>
      </c>
    </row>
    <row r="83" spans="1:7" x14ac:dyDescent="0.2">
      <c r="A83" t="s">
        <v>175</v>
      </c>
      <c r="B83" t="s">
        <v>176</v>
      </c>
      <c r="C83">
        <v>4.1822923021645501E-3</v>
      </c>
      <c r="D83">
        <v>3.2000749570405102E-4</v>
      </c>
      <c r="E83">
        <v>4.5022997978685997E-3</v>
      </c>
      <c r="F83">
        <v>3.8559495191580001E-2</v>
      </c>
      <c r="G83">
        <v>0.11676241546989299</v>
      </c>
    </row>
    <row r="84" spans="1:7" x14ac:dyDescent="0.2">
      <c r="A84" t="s">
        <v>177</v>
      </c>
      <c r="B84" t="s">
        <v>178</v>
      </c>
      <c r="C84">
        <v>0.40673104753122102</v>
      </c>
      <c r="D84">
        <v>0.263131584227212</v>
      </c>
      <c r="E84">
        <v>0.66986263175843397</v>
      </c>
      <c r="F84">
        <v>2.3310101304769302</v>
      </c>
      <c r="G84">
        <v>0.287370107491286</v>
      </c>
    </row>
    <row r="85" spans="1:7" x14ac:dyDescent="0.2">
      <c r="A85" t="s">
        <v>179</v>
      </c>
      <c r="B85" t="s">
        <v>180</v>
      </c>
      <c r="C85">
        <v>0.96643672694230698</v>
      </c>
      <c r="D85">
        <v>0.32447343246372901</v>
      </c>
      <c r="E85">
        <v>1.2909101594060399</v>
      </c>
      <c r="F85">
        <v>3.497098731291</v>
      </c>
      <c r="G85">
        <v>0.36913746468046599</v>
      </c>
    </row>
    <row r="86" spans="1:7" x14ac:dyDescent="0.2">
      <c r="A86" t="s">
        <v>181</v>
      </c>
      <c r="B86" t="s">
        <v>182</v>
      </c>
      <c r="C86">
        <v>1.7440170596514199E-3</v>
      </c>
      <c r="D86">
        <v>0</v>
      </c>
      <c r="E86">
        <v>1.7440170596514199E-3</v>
      </c>
      <c r="F86">
        <v>4.4338060799999999E-3</v>
      </c>
      <c r="G86">
        <v>0.39334536246822499</v>
      </c>
    </row>
    <row r="87" spans="1:7" x14ac:dyDescent="0.2">
      <c r="A87" t="s">
        <v>183</v>
      </c>
      <c r="B87" t="str">
        <f t="shared" ref="B87:B118" si="0">VLOOKUP(A87,codez,2,FALSE)</f>
        <v>Afghanistan</v>
      </c>
      <c r="C87">
        <v>0</v>
      </c>
      <c r="D87">
        <v>4.9271734350519005E-4</v>
      </c>
      <c r="E87">
        <v>4.9271734350519005E-4</v>
      </c>
      <c r="F87">
        <v>0.63801292989152403</v>
      </c>
      <c r="G87">
        <v>7.7226858645162901E-4</v>
      </c>
    </row>
    <row r="88" spans="1:7" x14ac:dyDescent="0.2">
      <c r="A88" t="s">
        <v>184</v>
      </c>
      <c r="B88" t="str">
        <f t="shared" si="0"/>
        <v>Angola</v>
      </c>
      <c r="C88">
        <v>0</v>
      </c>
      <c r="D88">
        <v>2.4911222218442899E-2</v>
      </c>
      <c r="E88">
        <v>2.4911222218442899E-2</v>
      </c>
      <c r="F88">
        <v>2.69467836078775</v>
      </c>
      <c r="G88">
        <v>9.2445994968989292E-3</v>
      </c>
    </row>
    <row r="89" spans="1:7" x14ac:dyDescent="0.2">
      <c r="A89" t="s">
        <v>185</v>
      </c>
      <c r="B89" t="str">
        <f t="shared" si="0"/>
        <v>Albania</v>
      </c>
      <c r="C89">
        <v>0</v>
      </c>
      <c r="D89">
        <v>3.4585481231484E-3</v>
      </c>
      <c r="E89">
        <v>3.4585481231484E-3</v>
      </c>
      <c r="F89">
        <v>0.41433216569043602</v>
      </c>
      <c r="G89">
        <v>8.3472836760938897E-3</v>
      </c>
    </row>
    <row r="90" spans="1:7" x14ac:dyDescent="0.2">
      <c r="A90" t="s">
        <v>186</v>
      </c>
      <c r="B90" t="str">
        <f t="shared" si="0"/>
        <v>United Arab Emirates</v>
      </c>
      <c r="C90">
        <v>0</v>
      </c>
      <c r="D90">
        <v>1.13292314024299</v>
      </c>
      <c r="E90">
        <v>1.13292314024299</v>
      </c>
      <c r="F90">
        <v>14.792612255956101</v>
      </c>
      <c r="G90">
        <v>7.6587090950540296E-2</v>
      </c>
    </row>
    <row r="91" spans="1:7" x14ac:dyDescent="0.2">
      <c r="A91" t="s">
        <v>187</v>
      </c>
      <c r="B91" t="str">
        <f t="shared" si="0"/>
        <v>Armenia</v>
      </c>
      <c r="C91">
        <v>0</v>
      </c>
      <c r="D91">
        <v>6.9322586142535998E-4</v>
      </c>
      <c r="E91">
        <v>6.9322586142535998E-4</v>
      </c>
      <c r="F91">
        <v>0.406611964549081</v>
      </c>
      <c r="G91">
        <v>1.7048830872306599E-3</v>
      </c>
    </row>
    <row r="92" spans="1:7" x14ac:dyDescent="0.2">
      <c r="A92" t="s">
        <v>188</v>
      </c>
      <c r="B92" t="str">
        <f t="shared" si="0"/>
        <v>Azerbaijan</v>
      </c>
      <c r="C92">
        <v>0</v>
      </c>
      <c r="D92">
        <v>1.9002436774269799E-2</v>
      </c>
      <c r="E92">
        <v>1.9002436774269799E-2</v>
      </c>
      <c r="F92">
        <v>1.69947316285134</v>
      </c>
      <c r="G92">
        <v>1.1181369138179201E-2</v>
      </c>
    </row>
    <row r="93" spans="1:7" x14ac:dyDescent="0.2">
      <c r="A93" t="s">
        <v>189</v>
      </c>
      <c r="B93" t="str">
        <f t="shared" si="0"/>
        <v>Benin</v>
      </c>
      <c r="C93">
        <v>0</v>
      </c>
      <c r="D93">
        <v>9.3375345524644195E-4</v>
      </c>
      <c r="E93">
        <v>9.3375345524644195E-4</v>
      </c>
      <c r="F93">
        <v>0.49403712233763297</v>
      </c>
      <c r="G93">
        <v>1.8900471503602899E-3</v>
      </c>
    </row>
    <row r="94" spans="1:7" x14ac:dyDescent="0.2">
      <c r="A94" t="s">
        <v>190</v>
      </c>
      <c r="B94" t="str">
        <f t="shared" si="0"/>
        <v>Burkina Faso</v>
      </c>
      <c r="C94">
        <v>0</v>
      </c>
      <c r="D94">
        <v>9.2629490715151995E-3</v>
      </c>
      <c r="E94">
        <v>9.2629490715151995E-3</v>
      </c>
      <c r="F94">
        <v>0.50711298542177197</v>
      </c>
      <c r="G94">
        <v>1.8266045906537201E-2</v>
      </c>
    </row>
    <row r="95" spans="1:7" x14ac:dyDescent="0.2">
      <c r="A95" t="s">
        <v>191</v>
      </c>
      <c r="B95" t="str">
        <f t="shared" si="0"/>
        <v>Bangladesh</v>
      </c>
      <c r="C95">
        <v>0</v>
      </c>
      <c r="D95">
        <v>3.8321136723525599E-2</v>
      </c>
      <c r="E95">
        <v>3.8321136723525599E-2</v>
      </c>
      <c r="F95">
        <v>11.132288183563601</v>
      </c>
      <c r="G95">
        <v>3.4423414208864301E-3</v>
      </c>
    </row>
    <row r="96" spans="1:7" x14ac:dyDescent="0.2">
      <c r="A96" t="s">
        <v>192</v>
      </c>
      <c r="B96" t="str">
        <f t="shared" si="0"/>
        <v>Bulgaria</v>
      </c>
      <c r="C96">
        <v>0</v>
      </c>
      <c r="D96">
        <v>0.115444571256344</v>
      </c>
      <c r="E96">
        <v>0.115444571256344</v>
      </c>
      <c r="F96">
        <v>1.71676313166484</v>
      </c>
      <c r="G96">
        <v>6.7245486070282995E-2</v>
      </c>
    </row>
    <row r="97" spans="1:7" x14ac:dyDescent="0.2">
      <c r="A97" t="s">
        <v>193</v>
      </c>
      <c r="B97" t="str">
        <f t="shared" si="0"/>
        <v>Bosnia and Herzegovina</v>
      </c>
      <c r="C97">
        <v>0</v>
      </c>
      <c r="D97">
        <v>1.9471534132156899E-2</v>
      </c>
      <c r="E97">
        <v>1.9471534132156899E-2</v>
      </c>
      <c r="F97">
        <v>0.44397105853642399</v>
      </c>
      <c r="G97">
        <v>4.3857665399059803E-2</v>
      </c>
    </row>
    <row r="98" spans="1:7" x14ac:dyDescent="0.2">
      <c r="A98" t="s">
        <v>194</v>
      </c>
      <c r="B98" t="str">
        <f t="shared" si="0"/>
        <v>Belarus</v>
      </c>
      <c r="C98">
        <v>0</v>
      </c>
      <c r="D98">
        <v>8.8886200446438406E-3</v>
      </c>
      <c r="E98">
        <v>8.8886200446438406E-3</v>
      </c>
      <c r="F98">
        <v>2.0276448269205698</v>
      </c>
      <c r="G98">
        <v>4.3837164806339399E-3</v>
      </c>
    </row>
    <row r="99" spans="1:7" x14ac:dyDescent="0.2">
      <c r="A99" t="s">
        <v>195</v>
      </c>
      <c r="B99" t="str">
        <f t="shared" si="0"/>
        <v>Bolivia</v>
      </c>
      <c r="C99">
        <v>0</v>
      </c>
      <c r="D99">
        <v>3.4954872021577703E-2</v>
      </c>
      <c r="E99">
        <v>3.4954872021577703E-2</v>
      </c>
      <c r="F99">
        <v>1.68199689185096</v>
      </c>
      <c r="G99">
        <v>2.0781769687524002E-2</v>
      </c>
    </row>
    <row r="100" spans="1:7" x14ac:dyDescent="0.2">
      <c r="A100" t="s">
        <v>196</v>
      </c>
      <c r="B100" t="str">
        <f t="shared" si="0"/>
        <v>Brunei Darussalam</v>
      </c>
      <c r="C100">
        <v>0</v>
      </c>
      <c r="D100">
        <v>4.89996886620973E-3</v>
      </c>
      <c r="E100">
        <v>4.89996886620973E-3</v>
      </c>
      <c r="F100">
        <v>0.46995450159743002</v>
      </c>
      <c r="G100">
        <v>1.04264750088661E-2</v>
      </c>
    </row>
    <row r="101" spans="1:7" x14ac:dyDescent="0.2">
      <c r="A101" t="s">
        <v>197</v>
      </c>
      <c r="B101" t="str">
        <f t="shared" si="0"/>
        <v>Bhutan</v>
      </c>
      <c r="C101">
        <v>0</v>
      </c>
      <c r="D101">
        <v>1.4451679813221499E-4</v>
      </c>
      <c r="E101">
        <v>1.4451679813221499E-4</v>
      </c>
      <c r="F101">
        <v>0.16760712094385699</v>
      </c>
      <c r="G101">
        <v>8.6223543080024101E-4</v>
      </c>
    </row>
    <row r="102" spans="1:7" x14ac:dyDescent="0.2">
      <c r="A102" t="s">
        <v>198</v>
      </c>
      <c r="B102" t="str">
        <f t="shared" si="0"/>
        <v>Botswana</v>
      </c>
      <c r="C102">
        <v>0</v>
      </c>
      <c r="D102">
        <v>1.04953965531302E-2</v>
      </c>
      <c r="E102">
        <v>1.04953965531302E-2</v>
      </c>
      <c r="F102">
        <v>0.58997135353829</v>
      </c>
      <c r="G102">
        <v>1.77896714648689E-2</v>
      </c>
    </row>
    <row r="103" spans="1:7" x14ac:dyDescent="0.2">
      <c r="A103" t="s">
        <v>199</v>
      </c>
      <c r="B103" t="str">
        <f t="shared" si="0"/>
        <v>Central African Republic</v>
      </c>
      <c r="C103">
        <v>0</v>
      </c>
      <c r="D103">
        <v>6.7742038123718093E-5</v>
      </c>
      <c r="E103">
        <v>6.7742038123718093E-5</v>
      </c>
      <c r="F103">
        <v>7.6932740894737006E-2</v>
      </c>
      <c r="G103">
        <v>8.8053587245001501E-4</v>
      </c>
    </row>
    <row r="104" spans="1:7" x14ac:dyDescent="0.2">
      <c r="A104" t="s">
        <v>200</v>
      </c>
      <c r="B104" t="str">
        <f t="shared" si="0"/>
        <v>Côte d'Ivoire</v>
      </c>
      <c r="C104">
        <v>0</v>
      </c>
      <c r="D104">
        <v>3.1507426957748302E-2</v>
      </c>
      <c r="E104">
        <v>3.1507426957748302E-2</v>
      </c>
      <c r="F104">
        <v>1.1204181887792499</v>
      </c>
      <c r="G104">
        <v>2.8121131264458699E-2</v>
      </c>
    </row>
    <row r="105" spans="1:7" x14ac:dyDescent="0.2">
      <c r="A105" t="s">
        <v>201</v>
      </c>
      <c r="B105" t="str">
        <f t="shared" si="0"/>
        <v>Cameroon</v>
      </c>
      <c r="C105">
        <v>0</v>
      </c>
      <c r="D105">
        <v>1.38553857160163E-2</v>
      </c>
      <c r="E105">
        <v>1.38553857160163E-2</v>
      </c>
      <c r="F105">
        <v>0.91856446518741897</v>
      </c>
      <c r="G105">
        <v>1.5083737985868401E-2</v>
      </c>
    </row>
    <row r="106" spans="1:7" x14ac:dyDescent="0.2">
      <c r="A106" t="s">
        <v>202</v>
      </c>
      <c r="B106" t="str">
        <f t="shared" si="0"/>
        <v>Democratic Republic of the Congo</v>
      </c>
      <c r="C106">
        <v>0</v>
      </c>
      <c r="D106">
        <v>2.75600434984501E-3</v>
      </c>
      <c r="E106">
        <v>2.75600434984501E-3</v>
      </c>
      <c r="F106">
        <v>1.2513737069493001</v>
      </c>
      <c r="G106">
        <v>2.2023831366601199E-3</v>
      </c>
    </row>
    <row r="107" spans="1:7" x14ac:dyDescent="0.2">
      <c r="A107" t="s">
        <v>203</v>
      </c>
      <c r="B107" t="str">
        <f t="shared" si="0"/>
        <v>Congo</v>
      </c>
      <c r="C107">
        <v>0</v>
      </c>
      <c r="D107">
        <v>6.0965081303827702E-3</v>
      </c>
      <c r="E107">
        <v>6.0965081303827702E-3</v>
      </c>
      <c r="F107">
        <v>5.0475841338605401E-2</v>
      </c>
      <c r="G107">
        <v>0.12078071348005399</v>
      </c>
    </row>
    <row r="108" spans="1:7" x14ac:dyDescent="0.2">
      <c r="A108" t="s">
        <v>204</v>
      </c>
      <c r="B108" t="str">
        <f t="shared" si="0"/>
        <v>Cook Islands</v>
      </c>
      <c r="C108">
        <v>0</v>
      </c>
      <c r="D108">
        <v>8.9261843280105397E-6</v>
      </c>
      <c r="E108">
        <v>8.9261843280105397E-6</v>
      </c>
      <c r="F108">
        <v>1.8157821461999998E-2</v>
      </c>
      <c r="G108">
        <v>4.9158894676274497E-4</v>
      </c>
    </row>
    <row r="109" spans="1:7" x14ac:dyDescent="0.2">
      <c r="A109" t="s">
        <v>205</v>
      </c>
      <c r="B109" t="str">
        <f t="shared" si="0"/>
        <v>Comoros</v>
      </c>
      <c r="C109">
        <v>0</v>
      </c>
      <c r="D109">
        <v>1.2761665912021101E-4</v>
      </c>
      <c r="E109">
        <v>1.2761665912021101E-4</v>
      </c>
      <c r="F109">
        <v>4.1178885636896298E-2</v>
      </c>
      <c r="G109">
        <v>3.0990799567889699E-3</v>
      </c>
    </row>
    <row r="110" spans="1:7" x14ac:dyDescent="0.2">
      <c r="A110" t="s">
        <v>206</v>
      </c>
      <c r="B110" t="str">
        <f t="shared" si="0"/>
        <v>Cape Verde</v>
      </c>
      <c r="C110">
        <v>0</v>
      </c>
      <c r="D110">
        <v>1.40524348333838E-3</v>
      </c>
      <c r="E110">
        <v>1.40524348333838E-3</v>
      </c>
      <c r="F110">
        <v>7.4478254064201305E-2</v>
      </c>
      <c r="G110">
        <v>1.88678360011909E-2</v>
      </c>
    </row>
    <row r="111" spans="1:7" x14ac:dyDescent="0.2">
      <c r="A111" t="s">
        <v>207</v>
      </c>
      <c r="B111" t="str">
        <f t="shared" si="0"/>
        <v>Cuba</v>
      </c>
      <c r="C111">
        <v>0</v>
      </c>
      <c r="D111">
        <v>9.3453442708809297E-4</v>
      </c>
      <c r="E111">
        <v>9.3453442708809297E-4</v>
      </c>
      <c r="F111">
        <v>3.4656429554999999</v>
      </c>
      <c r="G111">
        <v>2.6965686860643798E-4</v>
      </c>
    </row>
    <row r="112" spans="1:7" x14ac:dyDescent="0.2">
      <c r="A112" t="s">
        <v>208</v>
      </c>
      <c r="B112" t="str">
        <f t="shared" si="0"/>
        <v>Djibouti</v>
      </c>
      <c r="C112">
        <v>0</v>
      </c>
      <c r="D112">
        <v>5.6965976443693403E-4</v>
      </c>
      <c r="E112">
        <v>5.6965976443693403E-4</v>
      </c>
      <c r="F112">
        <v>0.100919894615421</v>
      </c>
      <c r="G112">
        <v>5.64467260501764E-3</v>
      </c>
    </row>
    <row r="113" spans="1:7" x14ac:dyDescent="0.2">
      <c r="A113" t="s">
        <v>209</v>
      </c>
      <c r="B113" t="str">
        <f t="shared" si="0"/>
        <v>Dominica</v>
      </c>
      <c r="C113">
        <v>0</v>
      </c>
      <c r="D113">
        <v>5.3114791103778697E-5</v>
      </c>
      <c r="E113">
        <v>5.3114791103778697E-5</v>
      </c>
      <c r="F113">
        <v>1.9216751883999999E-2</v>
      </c>
      <c r="G113">
        <v>2.76398381081261E-3</v>
      </c>
    </row>
    <row r="114" spans="1:7" x14ac:dyDescent="0.2">
      <c r="A114" t="s">
        <v>210</v>
      </c>
      <c r="B114" t="str">
        <f t="shared" si="0"/>
        <v>Dominican Republic</v>
      </c>
      <c r="C114">
        <v>0</v>
      </c>
      <c r="D114">
        <v>7.96974146143693E-2</v>
      </c>
      <c r="E114">
        <v>7.96974146143693E-2</v>
      </c>
      <c r="F114">
        <v>2.0541183329942299</v>
      </c>
      <c r="G114">
        <v>3.8798842955749598E-2</v>
      </c>
    </row>
    <row r="115" spans="1:7" x14ac:dyDescent="0.2">
      <c r="A115" t="s">
        <v>211</v>
      </c>
      <c r="B115" t="str">
        <f t="shared" si="0"/>
        <v>Algeria</v>
      </c>
      <c r="C115">
        <v>0</v>
      </c>
      <c r="D115">
        <v>0.120288601961905</v>
      </c>
      <c r="E115">
        <v>0.120288601961905</v>
      </c>
      <c r="F115">
        <v>6.0587575978592696</v>
      </c>
      <c r="G115">
        <v>1.98536746220721E-2</v>
      </c>
    </row>
    <row r="116" spans="1:7" x14ac:dyDescent="0.2">
      <c r="A116" t="s">
        <v>212</v>
      </c>
      <c r="B116" t="str">
        <f t="shared" si="0"/>
        <v>Ecuador</v>
      </c>
      <c r="C116">
        <v>0</v>
      </c>
      <c r="D116">
        <v>0.13018976424208001</v>
      </c>
      <c r="E116">
        <v>0.13018976424208001</v>
      </c>
      <c r="F116">
        <v>3.7258522269328802</v>
      </c>
      <c r="G116">
        <v>3.4942277984345203E-2</v>
      </c>
    </row>
    <row r="117" spans="1:7" x14ac:dyDescent="0.2">
      <c r="A117" t="s">
        <v>213</v>
      </c>
      <c r="B117" t="str">
        <f t="shared" si="0"/>
        <v>Egypt</v>
      </c>
      <c r="C117">
        <v>0</v>
      </c>
      <c r="D117">
        <v>0.32349329720911002</v>
      </c>
      <c r="E117">
        <v>0.32349329720911002</v>
      </c>
      <c r="F117">
        <v>9.7502732259167892</v>
      </c>
      <c r="G117">
        <v>3.3177869964632997E-2</v>
      </c>
    </row>
    <row r="118" spans="1:7" x14ac:dyDescent="0.2">
      <c r="A118" t="s">
        <v>214</v>
      </c>
      <c r="B118" t="str">
        <f t="shared" si="0"/>
        <v>Ethiopia</v>
      </c>
      <c r="C118">
        <v>0</v>
      </c>
      <c r="D118">
        <v>2.4458577086686799E-2</v>
      </c>
      <c r="E118">
        <v>2.4458577086686799E-2</v>
      </c>
      <c r="F118">
        <v>2.9190099551218598</v>
      </c>
      <c r="G118">
        <v>8.3790660061883009E-3</v>
      </c>
    </row>
    <row r="119" spans="1:7" x14ac:dyDescent="0.2">
      <c r="A119" t="s">
        <v>215</v>
      </c>
      <c r="B119" t="str">
        <f t="shared" ref="B119:B150" si="1">VLOOKUP(A119,codez,2,FALSE)</f>
        <v>Fiji</v>
      </c>
      <c r="C119">
        <v>0</v>
      </c>
      <c r="D119">
        <v>3.36977580293258E-3</v>
      </c>
      <c r="E119">
        <v>3.36977580293259E-3</v>
      </c>
      <c r="F119">
        <v>0.30126518671678798</v>
      </c>
      <c r="G119">
        <v>1.1185413886206599E-2</v>
      </c>
    </row>
    <row r="120" spans="1:7" x14ac:dyDescent="0.2">
      <c r="A120" t="s">
        <v>216</v>
      </c>
      <c r="B120" t="str">
        <f t="shared" si="1"/>
        <v>Faeroe Islands</v>
      </c>
      <c r="C120">
        <v>0</v>
      </c>
      <c r="D120">
        <v>3.0246014759604498E-4</v>
      </c>
      <c r="E120">
        <v>3.0246014759604498E-4</v>
      </c>
      <c r="F120">
        <v>0.110450302004085</v>
      </c>
      <c r="G120">
        <v>2.7384275290153501E-3</v>
      </c>
    </row>
    <row r="121" spans="1:7" x14ac:dyDescent="0.2">
      <c r="A121" t="s">
        <v>217</v>
      </c>
      <c r="B121" t="str">
        <f t="shared" si="1"/>
        <v>Micronesia</v>
      </c>
      <c r="C121">
        <v>0</v>
      </c>
      <c r="D121">
        <v>1.07544537168963E-3</v>
      </c>
      <c r="E121">
        <v>1.07544537168963E-3</v>
      </c>
      <c r="F121">
        <v>0.123525352843372</v>
      </c>
      <c r="G121">
        <v>8.7062724123789306E-3</v>
      </c>
    </row>
    <row r="122" spans="1:7" x14ac:dyDescent="0.2">
      <c r="A122" t="s">
        <v>218</v>
      </c>
      <c r="B122" t="str">
        <f t="shared" si="1"/>
        <v>Gabon</v>
      </c>
      <c r="C122">
        <v>0</v>
      </c>
      <c r="D122">
        <v>3.1678880637651001E-2</v>
      </c>
      <c r="E122">
        <v>3.1678880637651001E-2</v>
      </c>
      <c r="F122">
        <v>0.58426917422459601</v>
      </c>
      <c r="G122">
        <v>5.4219667980418697E-2</v>
      </c>
    </row>
    <row r="123" spans="1:7" x14ac:dyDescent="0.2">
      <c r="A123" t="s">
        <v>219</v>
      </c>
      <c r="B123" t="str">
        <f t="shared" si="1"/>
        <v>Georgia</v>
      </c>
      <c r="C123">
        <v>0</v>
      </c>
      <c r="D123">
        <v>1.2083776204972601E-2</v>
      </c>
      <c r="E123">
        <v>1.2083776204972601E-2</v>
      </c>
      <c r="F123">
        <v>0.33557437057568501</v>
      </c>
      <c r="G123">
        <v>3.60092345081141E-2</v>
      </c>
    </row>
    <row r="124" spans="1:7" x14ac:dyDescent="0.2">
      <c r="A124" t="s">
        <v>220</v>
      </c>
      <c r="B124" t="str">
        <f t="shared" si="1"/>
        <v>Ghana</v>
      </c>
      <c r="C124">
        <v>0</v>
      </c>
      <c r="D124">
        <v>5.3075584572701999E-2</v>
      </c>
      <c r="E124">
        <v>5.3075584572701999E-2</v>
      </c>
      <c r="F124">
        <v>2.40805238060527</v>
      </c>
      <c r="G124">
        <v>2.20408762700425E-2</v>
      </c>
    </row>
    <row r="125" spans="1:7" x14ac:dyDescent="0.2">
      <c r="A125" t="s">
        <v>221</v>
      </c>
      <c r="B125" t="str">
        <f t="shared" si="1"/>
        <v>Guinea</v>
      </c>
      <c r="C125">
        <v>0</v>
      </c>
      <c r="D125">
        <v>8.1908418880962293E-3</v>
      </c>
      <c r="E125">
        <v>8.1908418880962293E-3</v>
      </c>
      <c r="F125">
        <v>0.410716979137141</v>
      </c>
      <c r="G125">
        <v>1.9942788596916599E-2</v>
      </c>
    </row>
    <row r="126" spans="1:7" x14ac:dyDescent="0.2">
      <c r="A126" t="s">
        <v>222</v>
      </c>
      <c r="B126" t="str">
        <f t="shared" si="1"/>
        <v>Guadeloupe</v>
      </c>
      <c r="C126">
        <v>0</v>
      </c>
      <c r="D126">
        <v>4.87126231105669E-4</v>
      </c>
      <c r="E126">
        <v>4.87126231105669E-4</v>
      </c>
      <c r="F126">
        <v>3.8416605398918998E-4</v>
      </c>
      <c r="G126">
        <v>1.26800956525788</v>
      </c>
    </row>
    <row r="127" spans="1:7" x14ac:dyDescent="0.2">
      <c r="A127" t="s">
        <v>223</v>
      </c>
      <c r="B127" t="str">
        <f t="shared" si="1"/>
        <v>Gambia</v>
      </c>
      <c r="C127">
        <v>0</v>
      </c>
      <c r="D127">
        <v>2.37553219486281E-4</v>
      </c>
      <c r="E127">
        <v>2.37553219486281E-4</v>
      </c>
      <c r="F127">
        <v>5.7870568333258501E-2</v>
      </c>
      <c r="G127">
        <v>4.1049055906671999E-3</v>
      </c>
    </row>
    <row r="128" spans="1:7" x14ac:dyDescent="0.2">
      <c r="A128" t="s">
        <v>224</v>
      </c>
      <c r="B128" t="str">
        <f t="shared" si="1"/>
        <v>Equatorial Guinea</v>
      </c>
      <c r="C128">
        <v>0</v>
      </c>
      <c r="D128">
        <v>2.6344361421165099E-3</v>
      </c>
      <c r="E128">
        <v>2.6344361421165099E-3</v>
      </c>
      <c r="F128">
        <v>0.54764912537298904</v>
      </c>
      <c r="G128">
        <v>4.8104452651545199E-3</v>
      </c>
    </row>
    <row r="129" spans="1:7" x14ac:dyDescent="0.2">
      <c r="A129" t="s">
        <v>225</v>
      </c>
      <c r="B129" t="str">
        <f t="shared" si="1"/>
        <v>Greenland</v>
      </c>
      <c r="C129">
        <v>0</v>
      </c>
      <c r="D129">
        <v>1.2286196369992201E-3</v>
      </c>
      <c r="E129">
        <v>1.2286196369992201E-3</v>
      </c>
      <c r="F129">
        <v>0.105849892387641</v>
      </c>
      <c r="G129">
        <v>1.1607188342712699E-2</v>
      </c>
    </row>
    <row r="130" spans="1:7" x14ac:dyDescent="0.2">
      <c r="A130" t="s">
        <v>226</v>
      </c>
      <c r="B130" t="str">
        <f t="shared" si="1"/>
        <v>Guatemala</v>
      </c>
      <c r="C130">
        <v>0</v>
      </c>
      <c r="D130">
        <v>0.14671728900905801</v>
      </c>
      <c r="E130">
        <v>0.14671728900905801</v>
      </c>
      <c r="F130">
        <v>2.0969032427613699</v>
      </c>
      <c r="G130">
        <v>6.9968554589027399E-2</v>
      </c>
    </row>
    <row r="131" spans="1:7" x14ac:dyDescent="0.2">
      <c r="A131" t="s">
        <v>227</v>
      </c>
      <c r="B131" t="str">
        <f t="shared" si="1"/>
        <v>Guam</v>
      </c>
      <c r="C131">
        <v>0</v>
      </c>
      <c r="D131">
        <v>7.6798668264483599E-3</v>
      </c>
      <c r="E131">
        <v>7.6798668264483599E-3</v>
      </c>
      <c r="F131">
        <v>0.20977445015999999</v>
      </c>
      <c r="G131">
        <v>3.6610115391034197E-2</v>
      </c>
    </row>
    <row r="132" spans="1:7" x14ac:dyDescent="0.2">
      <c r="A132" t="s">
        <v>228</v>
      </c>
      <c r="B132" t="str">
        <f t="shared" si="1"/>
        <v>Guyana</v>
      </c>
      <c r="C132">
        <v>0</v>
      </c>
      <c r="D132">
        <v>3.3287901796961398E-3</v>
      </c>
      <c r="E132">
        <v>3.3287901796961398E-3</v>
      </c>
      <c r="F132">
        <v>0.25680036470473</v>
      </c>
      <c r="G132">
        <v>1.29625601720761E-2</v>
      </c>
    </row>
    <row r="133" spans="1:7" x14ac:dyDescent="0.2">
      <c r="A133" t="s">
        <v>229</v>
      </c>
      <c r="B133" t="str">
        <f t="shared" si="1"/>
        <v>Honduras</v>
      </c>
      <c r="C133">
        <v>0</v>
      </c>
      <c r="D133">
        <v>5.7292810259580801E-2</v>
      </c>
      <c r="E133">
        <v>5.7292810259580801E-2</v>
      </c>
      <c r="F133">
        <v>0.83368545584211096</v>
      </c>
      <c r="G133">
        <v>6.8722333894752893E-2</v>
      </c>
    </row>
    <row r="134" spans="1:7" x14ac:dyDescent="0.2">
      <c r="A134" t="s">
        <v>230</v>
      </c>
      <c r="B134" t="str">
        <f t="shared" si="1"/>
        <v>Croatia</v>
      </c>
      <c r="C134">
        <v>0</v>
      </c>
      <c r="D134">
        <v>0.11163154231257701</v>
      </c>
      <c r="E134">
        <v>0.11163154231257701</v>
      </c>
      <c r="F134">
        <v>1.58494290248962</v>
      </c>
      <c r="G134">
        <v>7.0432532387903202E-2</v>
      </c>
    </row>
    <row r="135" spans="1:7" x14ac:dyDescent="0.2">
      <c r="A135" t="s">
        <v>231</v>
      </c>
      <c r="B135" t="str">
        <f t="shared" si="1"/>
        <v>Haiti</v>
      </c>
      <c r="C135">
        <v>0</v>
      </c>
      <c r="D135">
        <v>2.5659114121893401E-3</v>
      </c>
      <c r="E135">
        <v>2.5659114121893401E-3</v>
      </c>
      <c r="F135">
        <v>0.56821526758229202</v>
      </c>
      <c r="G135">
        <v>4.5157382396764497E-3</v>
      </c>
    </row>
    <row r="136" spans="1:7" x14ac:dyDescent="0.2">
      <c r="A136" t="s">
        <v>232</v>
      </c>
      <c r="B136" t="str">
        <f t="shared" si="1"/>
        <v>Iran</v>
      </c>
      <c r="C136">
        <v>0</v>
      </c>
      <c r="D136">
        <v>1.32491343461516E-2</v>
      </c>
      <c r="E136">
        <v>1.32491343461516E-2</v>
      </c>
      <c r="F136">
        <v>11.3581882454626</v>
      </c>
      <c r="G136">
        <v>1.16648307457349E-3</v>
      </c>
    </row>
    <row r="137" spans="1:7" x14ac:dyDescent="0.2">
      <c r="A137" t="s">
        <v>233</v>
      </c>
      <c r="B137" t="str">
        <f t="shared" si="1"/>
        <v>Iraq</v>
      </c>
      <c r="C137">
        <v>0</v>
      </c>
      <c r="D137">
        <v>3.8619764592342197E-2</v>
      </c>
      <c r="E137">
        <v>3.8619764592342197E-2</v>
      </c>
      <c r="F137">
        <v>7.8758067702913896</v>
      </c>
      <c r="G137">
        <v>4.90359473241791E-3</v>
      </c>
    </row>
    <row r="138" spans="1:7" x14ac:dyDescent="0.2">
      <c r="A138" t="s">
        <v>234</v>
      </c>
      <c r="B138" t="str">
        <f t="shared" si="1"/>
        <v>Jamaica</v>
      </c>
      <c r="C138">
        <v>0</v>
      </c>
      <c r="D138">
        <v>2.96175464529739E-2</v>
      </c>
      <c r="E138">
        <v>2.96175464529739E-2</v>
      </c>
      <c r="F138">
        <v>0.56000801634556496</v>
      </c>
      <c r="G138">
        <v>5.2887718726329302E-2</v>
      </c>
    </row>
    <row r="139" spans="1:7" x14ac:dyDescent="0.2">
      <c r="A139" t="s">
        <v>235</v>
      </c>
      <c r="B139" t="str">
        <f t="shared" si="1"/>
        <v>Jordan</v>
      </c>
      <c r="C139">
        <v>0</v>
      </c>
      <c r="D139">
        <v>1.8848392478160499E-2</v>
      </c>
      <c r="E139">
        <v>1.8848392478160499E-2</v>
      </c>
      <c r="F139">
        <v>1.2523507267976901</v>
      </c>
      <c r="G139">
        <v>1.50504104599808E-2</v>
      </c>
    </row>
    <row r="140" spans="1:7" x14ac:dyDescent="0.2">
      <c r="A140" t="s">
        <v>236</v>
      </c>
      <c r="B140" t="str">
        <f t="shared" si="1"/>
        <v>Kazakhstan</v>
      </c>
      <c r="C140">
        <v>0</v>
      </c>
      <c r="D140">
        <v>0.18011011546633801</v>
      </c>
      <c r="E140">
        <v>0.18011011546633801</v>
      </c>
      <c r="F140">
        <v>6.2121772086110303</v>
      </c>
      <c r="G140">
        <v>2.8993074314859799E-2</v>
      </c>
    </row>
    <row r="141" spans="1:7" x14ac:dyDescent="0.2">
      <c r="A141" t="s">
        <v>237</v>
      </c>
      <c r="B141" t="str">
        <f t="shared" si="1"/>
        <v>Kenya</v>
      </c>
      <c r="C141">
        <v>0</v>
      </c>
      <c r="D141">
        <v>3.96554310125408E-2</v>
      </c>
      <c r="E141">
        <v>3.96554310125408E-2</v>
      </c>
      <c r="F141">
        <v>1.82435777465433</v>
      </c>
      <c r="G141">
        <v>2.1736652516009199E-2</v>
      </c>
    </row>
    <row r="142" spans="1:7" x14ac:dyDescent="0.2">
      <c r="A142" t="s">
        <v>238</v>
      </c>
      <c r="B142" t="str">
        <f t="shared" si="1"/>
        <v>Kyrgyzsttan</v>
      </c>
      <c r="C142">
        <v>0</v>
      </c>
      <c r="D142">
        <v>1.1567152226200799E-3</v>
      </c>
      <c r="E142">
        <v>1.1567152226200799E-3</v>
      </c>
      <c r="F142">
        <v>0.25541426594442401</v>
      </c>
      <c r="G142">
        <v>4.5287807959472704E-3</v>
      </c>
    </row>
    <row r="143" spans="1:7" x14ac:dyDescent="0.2">
      <c r="A143" t="s">
        <v>239</v>
      </c>
      <c r="B143" t="str">
        <f t="shared" si="1"/>
        <v>Cambodia</v>
      </c>
      <c r="C143">
        <v>0</v>
      </c>
      <c r="D143">
        <v>4.6753158735497201E-2</v>
      </c>
      <c r="E143">
        <v>4.6753158735497201E-2</v>
      </c>
      <c r="F143">
        <v>0.85114367521231304</v>
      </c>
      <c r="G143">
        <v>5.4929808088904498E-2</v>
      </c>
    </row>
    <row r="144" spans="1:7" x14ac:dyDescent="0.2">
      <c r="A144" t="s">
        <v>240</v>
      </c>
      <c r="B144" t="str">
        <f t="shared" si="1"/>
        <v>Kuwait</v>
      </c>
      <c r="C144">
        <v>0</v>
      </c>
      <c r="D144">
        <v>5.0766333923647003E-2</v>
      </c>
      <c r="E144">
        <v>5.0766333923647003E-2</v>
      </c>
      <c r="F144">
        <v>4.7872050155288299</v>
      </c>
      <c r="G144">
        <v>1.0604587386370601E-2</v>
      </c>
    </row>
    <row r="145" spans="1:7" x14ac:dyDescent="0.2">
      <c r="A145" t="s">
        <v>241</v>
      </c>
      <c r="B145" t="str">
        <f t="shared" si="1"/>
        <v>Lao People's Democratic Republic</v>
      </c>
      <c r="C145">
        <v>0</v>
      </c>
      <c r="D145">
        <v>8.7865604698872807E-3</v>
      </c>
      <c r="E145">
        <v>8.7865604698872807E-3</v>
      </c>
      <c r="F145">
        <v>0.28497572362997298</v>
      </c>
      <c r="G145">
        <v>3.0832663070262799E-2</v>
      </c>
    </row>
    <row r="146" spans="1:7" x14ac:dyDescent="0.2">
      <c r="A146" t="s">
        <v>242</v>
      </c>
      <c r="B146" t="str">
        <f t="shared" si="1"/>
        <v>Liberia</v>
      </c>
      <c r="C146">
        <v>0</v>
      </c>
      <c r="D146">
        <v>9.8068364094384894E-3</v>
      </c>
      <c r="E146">
        <v>9.8068364094384894E-3</v>
      </c>
      <c r="F146">
        <v>0.118561180020228</v>
      </c>
      <c r="G146">
        <v>8.2715408262344595E-2</v>
      </c>
    </row>
    <row r="147" spans="1:7" x14ac:dyDescent="0.2">
      <c r="A147" t="s">
        <v>243</v>
      </c>
      <c r="B147" t="str">
        <f t="shared" si="1"/>
        <v>Libya</v>
      </c>
      <c r="C147">
        <v>0</v>
      </c>
      <c r="D147">
        <v>7.3773336813911197E-2</v>
      </c>
      <c r="E147">
        <v>7.3773336813911197E-2</v>
      </c>
      <c r="F147">
        <v>2.65633646943441</v>
      </c>
      <c r="G147">
        <v>2.7772587419853102E-2</v>
      </c>
    </row>
    <row r="148" spans="1:7" x14ac:dyDescent="0.2">
      <c r="A148" t="s">
        <v>244</v>
      </c>
      <c r="B148" t="str">
        <f t="shared" si="1"/>
        <v>Sri Lanka</v>
      </c>
      <c r="C148">
        <v>0</v>
      </c>
      <c r="D148">
        <v>2.3528968907768899E-2</v>
      </c>
      <c r="E148">
        <v>2.3528968907768899E-2</v>
      </c>
      <c r="F148">
        <v>3.2731836040677398</v>
      </c>
      <c r="G148">
        <v>7.1884048540779401E-3</v>
      </c>
    </row>
    <row r="149" spans="1:7" x14ac:dyDescent="0.2">
      <c r="A149" t="s">
        <v>245</v>
      </c>
      <c r="B149" t="str">
        <f t="shared" si="1"/>
        <v>Lesotho</v>
      </c>
      <c r="C149">
        <v>0</v>
      </c>
      <c r="D149">
        <v>7.0307573930623705E-5</v>
      </c>
      <c r="E149">
        <v>7.0307573930623705E-5</v>
      </c>
      <c r="F149">
        <v>8.78509267736413E-2</v>
      </c>
      <c r="G149">
        <v>8.00305432312397E-4</v>
      </c>
    </row>
    <row r="150" spans="1:7" x14ac:dyDescent="0.2">
      <c r="A150" t="s">
        <v>246</v>
      </c>
      <c r="B150" t="str">
        <f t="shared" si="1"/>
        <v>Saint martin</v>
      </c>
      <c r="C150">
        <v>0</v>
      </c>
      <c r="D150">
        <v>1.4304833366765199E-6</v>
      </c>
      <c r="E150">
        <v>1.4304833366765199E-6</v>
      </c>
      <c r="F150">
        <v>2.2134391289999999E-2</v>
      </c>
      <c r="G150">
        <v>6.4627182104745295E-5</v>
      </c>
    </row>
    <row r="151" spans="1:7" x14ac:dyDescent="0.2">
      <c r="A151" t="s">
        <v>247</v>
      </c>
      <c r="B151" t="str">
        <f t="shared" ref="B151:B182" si="2">VLOOKUP(A151,codez,2,FALSE)</f>
        <v>Morocco</v>
      </c>
      <c r="C151">
        <v>0</v>
      </c>
      <c r="D151">
        <v>0.12630105746974099</v>
      </c>
      <c r="E151">
        <v>0.12630105746974099</v>
      </c>
      <c r="F151">
        <v>6.9157565648193202</v>
      </c>
      <c r="G151">
        <v>1.82627968879411E-2</v>
      </c>
    </row>
    <row r="152" spans="1:7" x14ac:dyDescent="0.2">
      <c r="A152" t="s">
        <v>248</v>
      </c>
      <c r="B152" t="str">
        <f t="shared" si="2"/>
        <v>Moldova</v>
      </c>
      <c r="C152">
        <v>0</v>
      </c>
      <c r="D152">
        <v>4.8287671038763202E-3</v>
      </c>
      <c r="E152">
        <v>4.8287671038763202E-3</v>
      </c>
      <c r="F152">
        <v>0.36156648210829501</v>
      </c>
      <c r="G152">
        <v>1.3355129257888501E-2</v>
      </c>
    </row>
    <row r="153" spans="1:7" x14ac:dyDescent="0.2">
      <c r="A153" t="s">
        <v>249</v>
      </c>
      <c r="B153" t="str">
        <f t="shared" si="2"/>
        <v>Madagascar</v>
      </c>
      <c r="C153">
        <v>0</v>
      </c>
      <c r="D153">
        <v>6.1756394407148597E-3</v>
      </c>
      <c r="E153">
        <v>6.1756394407148597E-3</v>
      </c>
      <c r="F153">
        <v>0.217076846234973</v>
      </c>
      <c r="G153">
        <v>2.8449093248895298E-2</v>
      </c>
    </row>
    <row r="154" spans="1:7" x14ac:dyDescent="0.2">
      <c r="A154" t="s">
        <v>250</v>
      </c>
      <c r="B154" t="str">
        <f t="shared" si="2"/>
        <v>Maldives</v>
      </c>
      <c r="C154">
        <v>0</v>
      </c>
      <c r="D154">
        <v>1.3367779339357999E-3</v>
      </c>
      <c r="E154">
        <v>1.3367779339357999E-3</v>
      </c>
      <c r="F154">
        <v>0.245659649353383</v>
      </c>
      <c r="G154">
        <v>5.44158528864804E-3</v>
      </c>
    </row>
    <row r="155" spans="1:7" x14ac:dyDescent="0.2">
      <c r="A155" t="s">
        <v>251</v>
      </c>
      <c r="B155" t="str">
        <f t="shared" si="2"/>
        <v>North Macedonia</v>
      </c>
      <c r="C155">
        <v>0</v>
      </c>
      <c r="D155">
        <v>5.4845315439953496E-3</v>
      </c>
      <c r="E155">
        <v>5.4845315439953496E-3</v>
      </c>
      <c r="F155">
        <v>0.32847014536535002</v>
      </c>
      <c r="G155">
        <v>1.66971994909767E-2</v>
      </c>
    </row>
    <row r="156" spans="1:7" x14ac:dyDescent="0.2">
      <c r="A156" t="s">
        <v>252</v>
      </c>
      <c r="B156" t="str">
        <f t="shared" si="2"/>
        <v>Mali</v>
      </c>
      <c r="C156">
        <v>0</v>
      </c>
      <c r="D156">
        <v>1.29362770584439E-3</v>
      </c>
      <c r="E156">
        <v>1.29362770584439E-3</v>
      </c>
      <c r="F156">
        <v>0.419414565220873</v>
      </c>
      <c r="G156">
        <v>3.0843652393500801E-3</v>
      </c>
    </row>
    <row r="157" spans="1:7" x14ac:dyDescent="0.2">
      <c r="A157" t="s">
        <v>253</v>
      </c>
      <c r="B157" t="str">
        <f t="shared" si="2"/>
        <v>Myanmar</v>
      </c>
      <c r="C157">
        <v>0</v>
      </c>
      <c r="D157">
        <v>2.6352544182010801E-2</v>
      </c>
      <c r="E157">
        <v>2.6352544182010801E-2</v>
      </c>
      <c r="F157">
        <v>2.3258335556507799</v>
      </c>
      <c r="G157">
        <v>1.13303654588633E-2</v>
      </c>
    </row>
    <row r="158" spans="1:7" x14ac:dyDescent="0.2">
      <c r="A158" t="s">
        <v>254</v>
      </c>
      <c r="B158" t="str">
        <f t="shared" si="2"/>
        <v>Montenegro</v>
      </c>
      <c r="C158">
        <v>0</v>
      </c>
      <c r="D158">
        <v>3.49131212000762E-3</v>
      </c>
      <c r="E158">
        <v>3.49131212000762E-3</v>
      </c>
      <c r="F158">
        <v>9.2725601548291806E-2</v>
      </c>
      <c r="G158">
        <v>3.7652083801142301E-2</v>
      </c>
    </row>
    <row r="159" spans="1:7" x14ac:dyDescent="0.2">
      <c r="A159" t="s">
        <v>255</v>
      </c>
      <c r="B159" t="str">
        <f t="shared" si="2"/>
        <v>Mongolia</v>
      </c>
      <c r="C159">
        <v>0</v>
      </c>
      <c r="D159">
        <v>2.7662998871296001E-3</v>
      </c>
      <c r="E159">
        <v>2.7662998871296001E-3</v>
      </c>
      <c r="F159">
        <v>0.38013370323763301</v>
      </c>
      <c r="G159">
        <v>7.2771760661282502E-3</v>
      </c>
    </row>
    <row r="160" spans="1:7" x14ac:dyDescent="0.2">
      <c r="A160" t="s">
        <v>256</v>
      </c>
      <c r="B160" t="str">
        <f t="shared" si="2"/>
        <v>Northern Mariana Islands</v>
      </c>
      <c r="C160">
        <v>0</v>
      </c>
      <c r="D160">
        <v>1.20473725786845E-2</v>
      </c>
      <c r="E160">
        <v>1.20473725786845E-2</v>
      </c>
      <c r="F160">
        <v>4.5065482109999999E-2</v>
      </c>
      <c r="G160">
        <v>0.26733038269241499</v>
      </c>
    </row>
    <row r="161" spans="1:7" x14ac:dyDescent="0.2">
      <c r="A161" t="s">
        <v>257</v>
      </c>
      <c r="B161" t="str">
        <f t="shared" si="2"/>
        <v>Mozambique</v>
      </c>
      <c r="C161">
        <v>0</v>
      </c>
      <c r="D161">
        <v>1.4454369310518699E-2</v>
      </c>
      <c r="E161">
        <v>1.4454369310518699E-2</v>
      </c>
      <c r="F161">
        <v>0.51423146412360299</v>
      </c>
      <c r="G161">
        <v>2.8108683188324698E-2</v>
      </c>
    </row>
    <row r="162" spans="1:7" x14ac:dyDescent="0.2">
      <c r="A162" t="s">
        <v>258</v>
      </c>
      <c r="B162" t="str">
        <f t="shared" si="2"/>
        <v>Mauritania</v>
      </c>
      <c r="C162">
        <v>0</v>
      </c>
      <c r="D162">
        <v>4.6939990630825399E-4</v>
      </c>
      <c r="E162">
        <v>4.6939990630825399E-4</v>
      </c>
      <c r="F162">
        <v>0.23904481971008501</v>
      </c>
      <c r="G162">
        <v>1.96364810112825E-3</v>
      </c>
    </row>
    <row r="163" spans="1:7" x14ac:dyDescent="0.2">
      <c r="A163" t="s">
        <v>259</v>
      </c>
      <c r="B163" t="str">
        <f t="shared" si="2"/>
        <v>Malawi</v>
      </c>
      <c r="C163">
        <v>0</v>
      </c>
      <c r="D163">
        <v>8.3504428898108598E-4</v>
      </c>
      <c r="E163">
        <v>8.3504428898108598E-4</v>
      </c>
      <c r="F163">
        <v>0.26280239909640202</v>
      </c>
      <c r="G163">
        <v>3.1774606771180001E-3</v>
      </c>
    </row>
    <row r="164" spans="1:7" x14ac:dyDescent="0.2">
      <c r="A164" t="s">
        <v>260</v>
      </c>
      <c r="B164" t="str">
        <f t="shared" si="2"/>
        <v>Namibia</v>
      </c>
      <c r="C164">
        <v>0</v>
      </c>
      <c r="D164">
        <v>9.0259290613191497E-3</v>
      </c>
      <c r="E164">
        <v>9.0259290613191497E-3</v>
      </c>
      <c r="F164">
        <v>0.69205253582214299</v>
      </c>
      <c r="G164">
        <v>1.3042259935651499E-2</v>
      </c>
    </row>
    <row r="165" spans="1:7" x14ac:dyDescent="0.2">
      <c r="A165" t="s">
        <v>261</v>
      </c>
      <c r="B165" t="str">
        <f t="shared" si="2"/>
        <v>New Caledonia</v>
      </c>
      <c r="C165">
        <v>0</v>
      </c>
      <c r="D165">
        <v>9.9375897960720504E-3</v>
      </c>
      <c r="E165">
        <v>9.9375897960720504E-3</v>
      </c>
      <c r="F165">
        <v>0.34280256771749801</v>
      </c>
      <c r="G165">
        <v>2.89892513414939E-2</v>
      </c>
    </row>
    <row r="166" spans="1:7" x14ac:dyDescent="0.2">
      <c r="A166" t="s">
        <v>262</v>
      </c>
      <c r="B166" t="str">
        <f t="shared" si="2"/>
        <v>Niger</v>
      </c>
      <c r="C166">
        <v>0</v>
      </c>
      <c r="D166">
        <v>1.6399976026047001E-3</v>
      </c>
      <c r="E166">
        <v>1.6399976026047001E-3</v>
      </c>
      <c r="F166">
        <v>0.23406913302725299</v>
      </c>
      <c r="G166">
        <v>7.00646677071154E-3</v>
      </c>
    </row>
    <row r="167" spans="1:7" x14ac:dyDescent="0.2">
      <c r="A167" t="s">
        <v>263</v>
      </c>
      <c r="B167" t="str">
        <f t="shared" si="2"/>
        <v>Nigeria</v>
      </c>
      <c r="C167">
        <v>0</v>
      </c>
      <c r="D167">
        <v>9.8813558297546206E-2</v>
      </c>
      <c r="E167">
        <v>9.8813558297546206E-2</v>
      </c>
      <c r="F167">
        <v>5.3938547318422199</v>
      </c>
      <c r="G167">
        <v>1.83196550908588E-2</v>
      </c>
    </row>
    <row r="168" spans="1:7" x14ac:dyDescent="0.2">
      <c r="A168" t="s">
        <v>264</v>
      </c>
      <c r="B168" t="str">
        <f t="shared" si="2"/>
        <v>Nicaragua</v>
      </c>
      <c r="C168">
        <v>0</v>
      </c>
      <c r="D168">
        <v>2.9010177589055899E-2</v>
      </c>
      <c r="E168">
        <v>2.9010177589055899E-2</v>
      </c>
      <c r="F168">
        <v>0.82254850901409005</v>
      </c>
      <c r="G168">
        <v>3.5268652573241702E-2</v>
      </c>
    </row>
    <row r="169" spans="1:7" x14ac:dyDescent="0.2">
      <c r="A169" t="s">
        <v>265</v>
      </c>
      <c r="B169" t="str">
        <f t="shared" si="2"/>
        <v>Nepal</v>
      </c>
      <c r="C169">
        <v>0</v>
      </c>
      <c r="D169">
        <v>3.37436714269448E-3</v>
      </c>
      <c r="E169">
        <v>3.37436714269448E-3</v>
      </c>
      <c r="F169">
        <v>1.1469537630717701</v>
      </c>
      <c r="G169">
        <v>2.9420254341005299E-3</v>
      </c>
    </row>
    <row r="170" spans="1:7" x14ac:dyDescent="0.2">
      <c r="A170" t="s">
        <v>266</v>
      </c>
      <c r="B170" t="str">
        <f t="shared" si="2"/>
        <v>Other Africa</v>
      </c>
      <c r="C170">
        <v>0</v>
      </c>
      <c r="D170">
        <v>0.17309832575907</v>
      </c>
      <c r="E170">
        <v>0.17309832575907</v>
      </c>
      <c r="F170">
        <v>34.888379879812</v>
      </c>
      <c r="G170">
        <v>4.9614893656679199E-3</v>
      </c>
    </row>
    <row r="171" spans="1:7" x14ac:dyDescent="0.2">
      <c r="A171" t="s">
        <v>267</v>
      </c>
      <c r="B171" t="str">
        <f t="shared" si="2"/>
        <v>Other Americas</v>
      </c>
      <c r="C171">
        <v>0</v>
      </c>
      <c r="D171">
        <v>0.178705137660983</v>
      </c>
      <c r="E171">
        <v>0.178705137660983</v>
      </c>
      <c r="F171">
        <v>167.53572209211501</v>
      </c>
      <c r="G171">
        <v>1.0666688598072599E-3</v>
      </c>
    </row>
    <row r="172" spans="1:7" x14ac:dyDescent="0.2">
      <c r="A172" t="s">
        <v>268</v>
      </c>
      <c r="B172" t="str">
        <f t="shared" si="2"/>
        <v>Other Asia</v>
      </c>
      <c r="C172">
        <v>0</v>
      </c>
      <c r="D172">
        <v>0.41709994284934798</v>
      </c>
      <c r="E172">
        <v>0.41709994284934798</v>
      </c>
      <c r="F172">
        <v>576.39107473192405</v>
      </c>
      <c r="G172">
        <v>7.2364053007472197E-4</v>
      </c>
    </row>
    <row r="173" spans="1:7" x14ac:dyDescent="0.2">
      <c r="A173" t="s">
        <v>269</v>
      </c>
      <c r="B173" t="str">
        <f t="shared" si="2"/>
        <v>Oman</v>
      </c>
      <c r="C173">
        <v>0</v>
      </c>
      <c r="D173">
        <v>5.1873534487051703E-2</v>
      </c>
      <c r="E173">
        <v>5.1873534487051703E-2</v>
      </c>
      <c r="F173">
        <v>3.1696812646033798</v>
      </c>
      <c r="G173">
        <v>1.63655365182412E-2</v>
      </c>
    </row>
    <row r="174" spans="1:7" x14ac:dyDescent="0.2">
      <c r="A174" t="s">
        <v>270</v>
      </c>
      <c r="B174" t="str">
        <f t="shared" si="2"/>
        <v>Other Europe</v>
      </c>
      <c r="C174">
        <v>0</v>
      </c>
      <c r="D174">
        <v>8.46497604620043E-2</v>
      </c>
      <c r="E174">
        <v>8.4649760462004398E-2</v>
      </c>
      <c r="F174">
        <v>57.103027721548202</v>
      </c>
      <c r="G174">
        <v>1.48240406576657E-3</v>
      </c>
    </row>
    <row r="175" spans="1:7" x14ac:dyDescent="0.2">
      <c r="A175" t="s">
        <v>271</v>
      </c>
      <c r="B175" t="str">
        <f t="shared" si="2"/>
        <v>Pakistan</v>
      </c>
      <c r="C175">
        <v>0</v>
      </c>
      <c r="D175">
        <v>0.10918462476170999</v>
      </c>
      <c r="E175">
        <v>0.10918462476170999</v>
      </c>
      <c r="F175">
        <v>12.335962775159</v>
      </c>
      <c r="G175">
        <v>8.85092041470616E-3</v>
      </c>
    </row>
    <row r="176" spans="1:7" x14ac:dyDescent="0.2">
      <c r="A176" t="s">
        <v>272</v>
      </c>
      <c r="B176" t="str">
        <f t="shared" si="2"/>
        <v>Philippines</v>
      </c>
      <c r="C176">
        <v>0</v>
      </c>
      <c r="D176">
        <v>0.42190179116126503</v>
      </c>
      <c r="E176">
        <v>0.42190179116126397</v>
      </c>
      <c r="F176">
        <v>12.014294618998299</v>
      </c>
      <c r="G176">
        <v>3.51166510012254E-2</v>
      </c>
    </row>
    <row r="177" spans="1:7" x14ac:dyDescent="0.2">
      <c r="A177" t="s">
        <v>273</v>
      </c>
      <c r="B177" t="str">
        <f t="shared" si="2"/>
        <v>Palau</v>
      </c>
      <c r="C177">
        <v>0</v>
      </c>
      <c r="D177">
        <v>6.2297907922436097E-6</v>
      </c>
      <c r="E177">
        <v>6.2297907922436097E-6</v>
      </c>
      <c r="F177">
        <v>3.289560813E-5</v>
      </c>
      <c r="G177">
        <v>0.18938062393083399</v>
      </c>
    </row>
    <row r="178" spans="1:7" x14ac:dyDescent="0.2">
      <c r="A178" t="s">
        <v>274</v>
      </c>
      <c r="B178" t="str">
        <f t="shared" si="2"/>
        <v>Papua New Guinea</v>
      </c>
      <c r="C178">
        <v>0</v>
      </c>
      <c r="D178">
        <v>3.04576105791118E-2</v>
      </c>
      <c r="E178">
        <v>3.04576105791118E-2</v>
      </c>
      <c r="F178">
        <v>1.0577405347717499</v>
      </c>
      <c r="G178">
        <v>2.8794973415370101E-2</v>
      </c>
    </row>
    <row r="179" spans="1:7" x14ac:dyDescent="0.2">
      <c r="A179" t="s">
        <v>275</v>
      </c>
      <c r="B179" t="str">
        <f t="shared" si="2"/>
        <v>Democratic People's Republic of Korea</v>
      </c>
      <c r="C179">
        <v>0</v>
      </c>
      <c r="D179">
        <v>2.3648788609600402E-3</v>
      </c>
      <c r="E179">
        <v>2.3648788609600402E-3</v>
      </c>
      <c r="F179">
        <v>0.59925660300000005</v>
      </c>
      <c r="G179">
        <v>3.94635428148973E-3</v>
      </c>
    </row>
    <row r="180" spans="1:7" x14ac:dyDescent="0.2">
      <c r="A180" t="s">
        <v>276</v>
      </c>
      <c r="B180" t="str">
        <f t="shared" si="2"/>
        <v>Paraguay</v>
      </c>
      <c r="C180">
        <v>0</v>
      </c>
      <c r="D180">
        <v>1.6532453779115198E-2</v>
      </c>
      <c r="E180">
        <v>1.6532453779115198E-2</v>
      </c>
      <c r="F180">
        <v>1.0055328599315601</v>
      </c>
      <c r="G180">
        <v>1.64414853436421E-2</v>
      </c>
    </row>
    <row r="181" spans="1:7" x14ac:dyDescent="0.2">
      <c r="A181" t="s">
        <v>277</v>
      </c>
      <c r="B181" t="str">
        <f t="shared" si="2"/>
        <v>French Polynesia</v>
      </c>
      <c r="C181">
        <v>0</v>
      </c>
      <c r="D181">
        <v>3.5694893739756399E-3</v>
      </c>
      <c r="E181">
        <v>3.5694893739756399E-3</v>
      </c>
      <c r="F181">
        <v>0.212514967015379</v>
      </c>
      <c r="G181">
        <v>1.67964140319459E-2</v>
      </c>
    </row>
    <row r="182" spans="1:7" x14ac:dyDescent="0.2">
      <c r="A182" t="s">
        <v>278</v>
      </c>
      <c r="B182" t="str">
        <f t="shared" si="2"/>
        <v>Qatar</v>
      </c>
      <c r="C182">
        <v>0</v>
      </c>
      <c r="D182">
        <v>7.7664922248840404E-2</v>
      </c>
      <c r="E182">
        <v>7.7664922248840404E-2</v>
      </c>
      <c r="F182">
        <v>6.3505596321702198</v>
      </c>
      <c r="G182">
        <v>1.2229618608006001E-2</v>
      </c>
    </row>
    <row r="183" spans="1:7" x14ac:dyDescent="0.2">
      <c r="A183" t="s">
        <v>279</v>
      </c>
      <c r="B183" t="str">
        <f t="shared" ref="B183:B214" si="3">VLOOKUP(A183,codez,2,FALSE)</f>
        <v>Rwanda</v>
      </c>
      <c r="C183">
        <v>0</v>
      </c>
      <c r="D183">
        <v>2.796557551641E-4</v>
      </c>
      <c r="E183">
        <v>2.796557551641E-4</v>
      </c>
      <c r="F183">
        <v>0.33930176015978503</v>
      </c>
      <c r="G183">
        <v>8.2420956210897298E-4</v>
      </c>
    </row>
    <row r="184" spans="1:7" x14ac:dyDescent="0.2">
      <c r="A184" t="s">
        <v>280</v>
      </c>
      <c r="B184" t="str">
        <f t="shared" si="3"/>
        <v>Sudan</v>
      </c>
      <c r="C184">
        <v>0</v>
      </c>
      <c r="D184">
        <v>3.4376067377878501E-3</v>
      </c>
      <c r="E184">
        <v>3.4376067377878501E-3</v>
      </c>
      <c r="F184">
        <v>1.12001337541271</v>
      </c>
      <c r="G184">
        <v>3.0692550761022299E-3</v>
      </c>
    </row>
    <row r="185" spans="1:7" x14ac:dyDescent="0.2">
      <c r="A185" t="s">
        <v>281</v>
      </c>
      <c r="B185" t="str">
        <f t="shared" si="3"/>
        <v>Senegal</v>
      </c>
      <c r="C185">
        <v>0</v>
      </c>
      <c r="D185">
        <v>2.4752596072604299E-2</v>
      </c>
      <c r="E185">
        <v>2.4752596072604299E-2</v>
      </c>
      <c r="F185">
        <v>0.39493460465194802</v>
      </c>
      <c r="G185">
        <v>6.2675176550858497E-2</v>
      </c>
    </row>
    <row r="186" spans="1:7" x14ac:dyDescent="0.2">
      <c r="A186" t="s">
        <v>282</v>
      </c>
      <c r="B186" t="str">
        <f t="shared" si="3"/>
        <v>Solomon Islands</v>
      </c>
      <c r="C186">
        <v>0</v>
      </c>
      <c r="D186">
        <v>4.2745424476422599E-4</v>
      </c>
      <c r="E186">
        <v>4.2745424476422599E-4</v>
      </c>
      <c r="F186">
        <v>4.2957258807591499E-2</v>
      </c>
      <c r="G186">
        <v>9.9506871860428198E-3</v>
      </c>
    </row>
    <row r="187" spans="1:7" x14ac:dyDescent="0.2">
      <c r="A187" t="s">
        <v>283</v>
      </c>
      <c r="B187" t="str">
        <f t="shared" si="3"/>
        <v>Sierra Leone</v>
      </c>
      <c r="C187">
        <v>0</v>
      </c>
      <c r="D187">
        <v>3.8292671057192802E-4</v>
      </c>
      <c r="E187">
        <v>3.8292671057192802E-4</v>
      </c>
      <c r="F187">
        <v>0.141504731985304</v>
      </c>
      <c r="G187">
        <v>2.7061053379592798E-3</v>
      </c>
    </row>
    <row r="188" spans="1:7" x14ac:dyDescent="0.2">
      <c r="A188" t="s">
        <v>284</v>
      </c>
      <c r="B188" t="str">
        <f t="shared" si="3"/>
        <v>El Salvador</v>
      </c>
      <c r="C188">
        <v>0</v>
      </c>
      <c r="D188">
        <v>6.6682981970139499E-2</v>
      </c>
      <c r="E188">
        <v>6.6682981970139499E-2</v>
      </c>
      <c r="F188">
        <v>1.1024410524594901</v>
      </c>
      <c r="G188">
        <v>6.0486664408380797E-2</v>
      </c>
    </row>
    <row r="189" spans="1:7" x14ac:dyDescent="0.2">
      <c r="A189" t="s">
        <v>285</v>
      </c>
      <c r="B189" t="str">
        <f t="shared" si="3"/>
        <v>Serbia</v>
      </c>
      <c r="C189">
        <v>0</v>
      </c>
      <c r="D189">
        <v>0.110330355860378</v>
      </c>
      <c r="E189">
        <v>0.110330355860378</v>
      </c>
      <c r="F189">
        <v>1.29093338935265</v>
      </c>
      <c r="G189">
        <v>8.5465568378941495E-2</v>
      </c>
    </row>
    <row r="190" spans="1:7" x14ac:dyDescent="0.2">
      <c r="A190" t="s">
        <v>286</v>
      </c>
      <c r="B190" t="str">
        <f t="shared" si="3"/>
        <v>South Sudan</v>
      </c>
      <c r="C190">
        <v>0</v>
      </c>
      <c r="D190">
        <v>7.6580334561566197E-5</v>
      </c>
      <c r="E190">
        <v>7.6580334561566197E-5</v>
      </c>
      <c r="F190">
        <v>0.10800474498</v>
      </c>
      <c r="G190">
        <v>7.0904601992946798E-4</v>
      </c>
    </row>
    <row r="191" spans="1:7" x14ac:dyDescent="0.2">
      <c r="A191" t="s">
        <v>287</v>
      </c>
      <c r="B191" t="str">
        <f t="shared" si="3"/>
        <v>Suriname</v>
      </c>
      <c r="C191">
        <v>0</v>
      </c>
      <c r="D191">
        <v>4.8158559667841501E-3</v>
      </c>
      <c r="E191">
        <v>4.8158559667841501E-3</v>
      </c>
      <c r="F191">
        <v>0.13842476844072299</v>
      </c>
      <c r="G191">
        <v>3.4790420970409103E-2</v>
      </c>
    </row>
    <row r="192" spans="1:7" x14ac:dyDescent="0.2">
      <c r="A192" t="s">
        <v>288</v>
      </c>
      <c r="B192" t="str">
        <f t="shared" si="3"/>
        <v>Eswatini</v>
      </c>
      <c r="C192">
        <v>0</v>
      </c>
      <c r="D192">
        <v>1.064393679213E-2</v>
      </c>
      <c r="E192">
        <v>1.064393679213E-2</v>
      </c>
      <c r="F192">
        <v>0.171744440434105</v>
      </c>
      <c r="G192">
        <v>6.1975437255646602E-2</v>
      </c>
    </row>
    <row r="193" spans="1:7" x14ac:dyDescent="0.2">
      <c r="A193" t="s">
        <v>289</v>
      </c>
      <c r="B193" t="str">
        <f t="shared" si="3"/>
        <v>Syria</v>
      </c>
      <c r="C193">
        <v>0</v>
      </c>
      <c r="D193">
        <v>1.09937357277415E-4</v>
      </c>
      <c r="E193">
        <v>1.09937357277415E-4</v>
      </c>
      <c r="F193">
        <v>0.74461401546614503</v>
      </c>
      <c r="G193">
        <v>1.4764341658086001E-4</v>
      </c>
    </row>
    <row r="194" spans="1:7" x14ac:dyDescent="0.2">
      <c r="A194" t="s">
        <v>290</v>
      </c>
      <c r="B194" t="str">
        <f t="shared" si="3"/>
        <v>Chad</v>
      </c>
      <c r="C194">
        <v>0</v>
      </c>
      <c r="D194">
        <v>1.5310633308474101E-3</v>
      </c>
      <c r="E194">
        <v>1.5310633308474101E-3</v>
      </c>
      <c r="F194">
        <v>0.349353442207261</v>
      </c>
      <c r="G194">
        <v>4.3825626024290697E-3</v>
      </c>
    </row>
    <row r="195" spans="1:7" x14ac:dyDescent="0.2">
      <c r="A195" t="s">
        <v>291</v>
      </c>
      <c r="B195" t="str">
        <f t="shared" si="3"/>
        <v>Togo</v>
      </c>
      <c r="C195">
        <v>0</v>
      </c>
      <c r="D195">
        <v>3.2467036613970201E-3</v>
      </c>
      <c r="E195">
        <v>3.2467036613970201E-3</v>
      </c>
      <c r="F195">
        <v>0.14891712592863501</v>
      </c>
      <c r="G195">
        <v>2.1802083817766701E-2</v>
      </c>
    </row>
    <row r="196" spans="1:7" x14ac:dyDescent="0.2">
      <c r="A196" t="s">
        <v>292</v>
      </c>
      <c r="B196" t="str">
        <f t="shared" si="3"/>
        <v>Thailand</v>
      </c>
      <c r="C196">
        <v>0</v>
      </c>
      <c r="D196">
        <v>1.2802692967220699</v>
      </c>
      <c r="E196">
        <v>1.2802692967220699</v>
      </c>
      <c r="F196">
        <v>24.797438109505102</v>
      </c>
      <c r="G196">
        <v>5.1629095355270903E-2</v>
      </c>
    </row>
    <row r="197" spans="1:7" x14ac:dyDescent="0.2">
      <c r="A197" t="s">
        <v>293</v>
      </c>
      <c r="B197" t="str">
        <f t="shared" si="3"/>
        <v>Tajikistan</v>
      </c>
      <c r="C197">
        <v>0</v>
      </c>
      <c r="D197">
        <v>7.9196234229153399E-4</v>
      </c>
      <c r="E197">
        <v>7.9196234229153399E-4</v>
      </c>
      <c r="F197">
        <v>0.26897269892841202</v>
      </c>
      <c r="G197">
        <v>2.9443967564243998E-3</v>
      </c>
    </row>
    <row r="198" spans="1:7" x14ac:dyDescent="0.2">
      <c r="A198" t="s">
        <v>294</v>
      </c>
      <c r="B198" t="str">
        <f t="shared" si="3"/>
        <v>Timor-Leste</v>
      </c>
      <c r="C198">
        <v>0</v>
      </c>
      <c r="D198">
        <v>1.43139029781136E-3</v>
      </c>
      <c r="E198">
        <v>1.43139029781136E-3</v>
      </c>
      <c r="F198">
        <v>0.324158076370404</v>
      </c>
      <c r="G198">
        <v>4.4157169052785302E-3</v>
      </c>
    </row>
    <row r="199" spans="1:7" x14ac:dyDescent="0.2">
      <c r="A199" t="s">
        <v>295</v>
      </c>
      <c r="B199" t="str">
        <f t="shared" si="3"/>
        <v>Trinidad and Tobago</v>
      </c>
      <c r="C199">
        <v>0</v>
      </c>
      <c r="D199">
        <v>9.7945494720177606E-2</v>
      </c>
      <c r="E199">
        <v>9.7945494720177606E-2</v>
      </c>
      <c r="F199">
        <v>2.0394976392034501</v>
      </c>
      <c r="G199">
        <v>4.8024323655717099E-2</v>
      </c>
    </row>
    <row r="200" spans="1:7" x14ac:dyDescent="0.2">
      <c r="A200" t="s">
        <v>296</v>
      </c>
      <c r="B200" t="str">
        <f t="shared" si="3"/>
        <v>Tunisia</v>
      </c>
      <c r="C200">
        <v>0</v>
      </c>
      <c r="D200">
        <v>1.73493688292648E-2</v>
      </c>
      <c r="E200">
        <v>1.73493688292648E-2</v>
      </c>
      <c r="F200">
        <v>1.1431026955357599</v>
      </c>
      <c r="G200">
        <v>1.51774367228951E-2</v>
      </c>
    </row>
    <row r="201" spans="1:7" x14ac:dyDescent="0.2">
      <c r="A201" t="s">
        <v>297</v>
      </c>
      <c r="B201" t="str">
        <f t="shared" si="3"/>
        <v>Chinese Taipei</v>
      </c>
      <c r="C201">
        <v>0</v>
      </c>
      <c r="D201">
        <v>0.85954245917456495</v>
      </c>
      <c r="E201">
        <v>0.85954245917456495</v>
      </c>
      <c r="F201">
        <v>21.102145812</v>
      </c>
      <c r="G201">
        <v>4.0732467059618901E-2</v>
      </c>
    </row>
    <row r="202" spans="1:7" x14ac:dyDescent="0.2">
      <c r="A202" t="s">
        <v>298</v>
      </c>
      <c r="B202" t="str">
        <f t="shared" si="3"/>
        <v>Tanzania</v>
      </c>
      <c r="C202">
        <v>0</v>
      </c>
      <c r="D202">
        <v>1.4415444187260399E-2</v>
      </c>
      <c r="E202">
        <v>1.4415444187260399E-2</v>
      </c>
      <c r="F202">
        <v>1.97455695147098</v>
      </c>
      <c r="G202">
        <v>7.3005968131338601E-3</v>
      </c>
    </row>
    <row r="203" spans="1:7" x14ac:dyDescent="0.2">
      <c r="A203" t="s">
        <v>299</v>
      </c>
      <c r="B203" t="str">
        <f t="shared" si="3"/>
        <v>Uganda</v>
      </c>
      <c r="C203">
        <v>0</v>
      </c>
      <c r="D203">
        <v>1.4642992078169E-2</v>
      </c>
      <c r="E203">
        <v>1.4642992078169E-2</v>
      </c>
      <c r="F203">
        <v>0.26487461990575401</v>
      </c>
      <c r="G203">
        <v>5.5282729932294501E-2</v>
      </c>
    </row>
    <row r="204" spans="1:7" x14ac:dyDescent="0.2">
      <c r="A204" t="s">
        <v>300</v>
      </c>
      <c r="B204" t="str">
        <f t="shared" si="3"/>
        <v>Ukraine</v>
      </c>
      <c r="C204">
        <v>0</v>
      </c>
      <c r="D204">
        <v>0.242132078014034</v>
      </c>
      <c r="E204">
        <v>0.242132078014034</v>
      </c>
      <c r="F204">
        <v>4.5073453385568101</v>
      </c>
      <c r="G204">
        <v>5.3719442338438901E-2</v>
      </c>
    </row>
    <row r="205" spans="1:7" x14ac:dyDescent="0.2">
      <c r="A205" t="s">
        <v>301</v>
      </c>
      <c r="B205" t="str">
        <f t="shared" si="3"/>
        <v>Uruguay</v>
      </c>
      <c r="C205">
        <v>0</v>
      </c>
      <c r="D205">
        <v>0.21490692932001801</v>
      </c>
      <c r="E205">
        <v>0.21490692932001801</v>
      </c>
      <c r="F205">
        <v>2.1388975994953401</v>
      </c>
      <c r="G205">
        <v>0.100475557768976</v>
      </c>
    </row>
    <row r="206" spans="1:7" x14ac:dyDescent="0.2">
      <c r="A206" t="s">
        <v>302</v>
      </c>
      <c r="B206" t="str">
        <f t="shared" si="3"/>
        <v>Uzbekistan</v>
      </c>
      <c r="C206">
        <v>0</v>
      </c>
      <c r="D206">
        <v>3.3176818792815801E-3</v>
      </c>
      <c r="E206">
        <v>3.3176818792815801E-3</v>
      </c>
      <c r="F206">
        <v>1.8313734942600599</v>
      </c>
      <c r="G206">
        <v>1.8115812474516801E-3</v>
      </c>
    </row>
    <row r="207" spans="1:7" x14ac:dyDescent="0.2">
      <c r="A207" t="s">
        <v>303</v>
      </c>
      <c r="B207" t="str">
        <f t="shared" si="3"/>
        <v>Venezuela</v>
      </c>
      <c r="C207">
        <v>0</v>
      </c>
      <c r="D207">
        <v>6.9946588774487201E-2</v>
      </c>
      <c r="E207">
        <v>6.9946588774487103E-2</v>
      </c>
      <c r="F207">
        <v>3.5339166413099998</v>
      </c>
      <c r="G207">
        <v>1.9792936810348299E-2</v>
      </c>
    </row>
    <row r="208" spans="1:7" x14ac:dyDescent="0.2">
      <c r="A208" t="s">
        <v>304</v>
      </c>
      <c r="B208" t="str">
        <f t="shared" si="3"/>
        <v>United States Virgin Islands</v>
      </c>
      <c r="C208">
        <v>0</v>
      </c>
      <c r="D208">
        <v>1.9403089930226301E-2</v>
      </c>
      <c r="E208">
        <v>1.9403089930226301E-2</v>
      </c>
      <c r="F208">
        <v>0.13585458942</v>
      </c>
      <c r="G208">
        <v>0.14282248404756401</v>
      </c>
    </row>
    <row r="209" spans="1:7" x14ac:dyDescent="0.2">
      <c r="A209" t="s">
        <v>305</v>
      </c>
      <c r="B209" t="str">
        <f t="shared" si="3"/>
        <v>Viet Nam</v>
      </c>
      <c r="C209">
        <v>0</v>
      </c>
      <c r="D209">
        <v>0.287284547599088</v>
      </c>
      <c r="E209">
        <v>0.287284547599088</v>
      </c>
      <c r="F209">
        <v>13.1892682620089</v>
      </c>
      <c r="G209">
        <v>2.1781689620082801E-2</v>
      </c>
    </row>
    <row r="210" spans="1:7" x14ac:dyDescent="0.2">
      <c r="A210" t="s">
        <v>306</v>
      </c>
      <c r="B210" t="str">
        <f t="shared" si="3"/>
        <v>Vanuatu</v>
      </c>
      <c r="C210">
        <v>0</v>
      </c>
      <c r="D210">
        <v>2.9874766109976801E-4</v>
      </c>
      <c r="E210">
        <v>2.9874766109976801E-4</v>
      </c>
      <c r="F210">
        <v>1.0561891686470301E-4</v>
      </c>
      <c r="G210">
        <v>2.8285431243577501</v>
      </c>
    </row>
    <row r="211" spans="1:7" x14ac:dyDescent="0.2">
      <c r="A211" t="s">
        <v>307</v>
      </c>
      <c r="B211" t="str">
        <f t="shared" si="3"/>
        <v>Wallis and Futuna</v>
      </c>
      <c r="C211">
        <v>0</v>
      </c>
      <c r="D211">
        <v>1.4769930265269801E-4</v>
      </c>
      <c r="E211">
        <v>1.4769930265269801E-4</v>
      </c>
      <c r="F211">
        <v>5.9406246845549997E-3</v>
      </c>
      <c r="G211">
        <v>2.4862587774093999E-2</v>
      </c>
    </row>
    <row r="212" spans="1:7" x14ac:dyDescent="0.2">
      <c r="A212" t="s">
        <v>308</v>
      </c>
      <c r="B212" t="str">
        <f t="shared" si="3"/>
        <v>Samoa</v>
      </c>
      <c r="C212">
        <v>0</v>
      </c>
      <c r="D212">
        <v>6.5478568688736305E-2</v>
      </c>
      <c r="E212">
        <v>6.5478568688736402E-2</v>
      </c>
      <c r="F212">
        <v>3.0682726301939099E-2</v>
      </c>
      <c r="G212">
        <v>2.1340531491361698</v>
      </c>
    </row>
    <row r="213" spans="1:7" x14ac:dyDescent="0.2">
      <c r="A213" t="s">
        <v>309</v>
      </c>
      <c r="B213" t="str">
        <f t="shared" si="3"/>
        <v>Kosovo</v>
      </c>
      <c r="C213">
        <v>0</v>
      </c>
      <c r="D213">
        <v>3.8137210707274899E-4</v>
      </c>
      <c r="E213">
        <v>3.8137210707274899E-4</v>
      </c>
      <c r="F213">
        <v>0.2729561868</v>
      </c>
      <c r="G213">
        <v>1.3971916575468101E-3</v>
      </c>
    </row>
    <row r="214" spans="1:7" x14ac:dyDescent="0.2">
      <c r="A214" t="s">
        <v>310</v>
      </c>
      <c r="B214" t="str">
        <f t="shared" si="3"/>
        <v>Yemen</v>
      </c>
      <c r="C214">
        <v>0</v>
      </c>
      <c r="D214">
        <v>8.9364844841499798E-5</v>
      </c>
      <c r="E214">
        <v>8.9364844841499798E-5</v>
      </c>
      <c r="F214">
        <v>0.74841818985007502</v>
      </c>
      <c r="G214">
        <v>1.19404961094547E-4</v>
      </c>
    </row>
    <row r="215" spans="1:7" x14ac:dyDescent="0.2">
      <c r="A215" t="s">
        <v>311</v>
      </c>
      <c r="B215" t="str">
        <f t="shared" ref="B215:B216" si="4">VLOOKUP(A215,codez,2,FALSE)</f>
        <v>Zambia</v>
      </c>
      <c r="C215">
        <v>0</v>
      </c>
      <c r="D215">
        <v>1.82554642771444E-2</v>
      </c>
      <c r="E215">
        <v>1.82554642771444E-2</v>
      </c>
      <c r="F215">
        <v>0.911407165669746</v>
      </c>
      <c r="G215">
        <v>2.0029976683066102E-2</v>
      </c>
    </row>
    <row r="216" spans="1:7" x14ac:dyDescent="0.2">
      <c r="A216" t="s">
        <v>312</v>
      </c>
      <c r="B216" t="str">
        <f t="shared" si="4"/>
        <v>Zimbabwe</v>
      </c>
      <c r="C216">
        <v>0</v>
      </c>
      <c r="D216">
        <v>3.2591065795550601E-3</v>
      </c>
      <c r="E216">
        <v>3.2591065795550601E-3</v>
      </c>
      <c r="F216">
        <v>1.1831358630594</v>
      </c>
      <c r="G216">
        <v>2.75463425741108E-3</v>
      </c>
    </row>
    <row r="217" spans="1:7" x14ac:dyDescent="0.2">
      <c r="A217" t="s">
        <v>58</v>
      </c>
      <c r="C217">
        <v>219.450287296563</v>
      </c>
      <c r="D217">
        <v>161.74748904308601</v>
      </c>
      <c r="E217">
        <v>381.19777633964901</v>
      </c>
      <c r="F217">
        <v>2838.7108496057799</v>
      </c>
      <c r="G217">
        <f>E217/F217</f>
        <v>0.13428552485103831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5.1 - carveouts</vt:lpstr>
      <vt:lpstr>5.2 - minrates</vt:lpstr>
      <vt:lpstr>5.3 - wealthtax</vt:lpstr>
      <vt:lpstr>5.4 - sales</vt:lpstr>
      <vt:lpstr>RawOutputs</vt:lpstr>
      <vt:lpstr>1.Unilteral scenario</vt:lpstr>
      <vt:lpstr>2. Partial (EU+ other) 20%cond </vt:lpstr>
      <vt:lpstr>3.Partial (UTPR no condition)</vt:lpstr>
      <vt:lpstr>4. Sales apportionment</vt:lpstr>
      <vt:lpstr>5. IRR-various rates</vt:lpstr>
      <vt:lpstr>6.QDMTT-various rate</vt:lpstr>
      <vt:lpstr>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Zucman</dc:creator>
  <cp:lastModifiedBy>Gabriel Zucman</cp:lastModifiedBy>
  <cp:lastPrinted>2023-09-17T12:13:36Z</cp:lastPrinted>
  <dcterms:created xsi:type="dcterms:W3CDTF">2023-06-25T00:03:10Z</dcterms:created>
  <dcterms:modified xsi:type="dcterms:W3CDTF">2023-10-10T12:16:58Z</dcterms:modified>
</cp:coreProperties>
</file>