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2.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3.xml" ContentType="application/vnd.openxmlformats-officedocument.spreadsheetml.chartsheet+xml"/>
  <Override PartName="/xl/worksheets/sheet9.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tables/table1.xml" ContentType="application/vnd.openxmlformats-officedocument.spreadsheetml.table+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xml"/>
  <Override PartName="/xl/tables/table2.xml" ContentType="application/vnd.openxmlformats-officedocument.spreadsheetml.table+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8.xml" ContentType="application/vnd.openxmlformats-officedocument.drawingml.chart+xml"/>
  <Override PartName="/xl/theme/themeOverride1.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charts/chart11.xml" ContentType="application/vnd.openxmlformats-officedocument.drawingml.chart+xml"/>
  <Override PartName="/xl/charts/style7.xml" ContentType="application/vnd.ms-office.chartstyle+xml"/>
  <Override PartName="/xl/charts/colors7.xml" ContentType="application/vnd.ms-office.chartcolorstyle+xml"/>
  <Override PartName="/xl/charts/chart12.xml" ContentType="application/vnd.openxmlformats-officedocument.drawingml.chart+xml"/>
  <Override PartName="/xl/charts/style8.xml" ContentType="application/vnd.ms-office.chartstyle+xml"/>
  <Override PartName="/xl/charts/colors8.xml" ContentType="application/vnd.ms-office.chartcolorstyle+xml"/>
  <Override PartName="/xl/charts/chart13.xml" ContentType="application/vnd.openxmlformats-officedocument.drawingml.chart+xml"/>
  <Override PartName="/xl/charts/style9.xml" ContentType="application/vnd.ms-office.chartstyle+xml"/>
  <Override PartName="/xl/charts/colors9.xml" ContentType="application/vnd.ms-office.chartcolorstyle+xml"/>
  <Override PartName="/xl/charts/chart14.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6.xml" ContentType="application/vnd.openxmlformats-officedocument.drawing+xml"/>
  <Override PartName="/xl/tables/table3.xml" ContentType="application/vnd.openxmlformats-officedocument.spreadsheetml.table+xml"/>
  <Override PartName="/xl/charts/chart15.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tables/table4.xml" ContentType="application/vnd.openxmlformats-officedocument.spreadsheetml.table+xml"/>
  <Override PartName="/xl/charts/chart16.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zucman/Dropbox/EUTaxObservatory/00-euto/03. Research/24_Global_report/figures/online/"/>
    </mc:Choice>
  </mc:AlternateContent>
  <xr:revisionPtr revIDLastSave="0" documentId="13_ncr:1_{BCF313C2-D1ED-DF44-AE24-DE6465ADFD87}" xr6:coauthVersionLast="47" xr6:coauthVersionMax="47" xr10:uidLastSave="{00000000-0000-0000-0000-000000000000}"/>
  <bookViews>
    <workbookView xWindow="1400" yWindow="500" windowWidth="25980" windowHeight="15980" xr2:uid="{B274E249-DA9F-1546-8DB8-614D44FA8DB3}"/>
  </bookViews>
  <sheets>
    <sheet name="Tab 2.1" sheetId="19" r:id="rId1"/>
    <sheet name="Tab 2.2" sheetId="22" r:id="rId2"/>
    <sheet name="Fig 2.1" sheetId="20" r:id="rId3"/>
    <sheet name="DataFig2.1" sheetId="21" r:id="rId4"/>
    <sheet name="Fig 2.2" sheetId="27" r:id="rId5"/>
    <sheet name="Fig 2.3" sheetId="24" r:id="rId6"/>
    <sheet name="DataFig2.3" sheetId="23" r:id="rId7"/>
    <sheet name="Fig 2.4A" sheetId="17" r:id="rId8"/>
    <sheet name="Fig 2.4B" sheetId="16" r:id="rId9"/>
    <sheet name="Fig 2.5" sheetId="9" r:id="rId10"/>
    <sheet name="Fig 2.6" sheetId="25" r:id="rId11"/>
    <sheet name="Data Fig 2.6" sheetId="26" r:id="rId12"/>
    <sheet name="Fig 2.7" sheetId="29" r:id="rId13"/>
    <sheet name="Fig 2.8" sheetId="31" r:id="rId14"/>
    <sheet name="Data Fig 2.7-2.8" sheetId="30" r:id="rId15"/>
    <sheet name="Appendix" sheetId="28" r:id="rId16"/>
    <sheet name="IIR2023_all_countries" sheetId="7" r:id="rId17"/>
    <sheet name="QDMTT_all_countries" sheetId="11" r:id="rId18"/>
    <sheet name="IIR_classification" sheetId="12" r:id="rId19"/>
    <sheet name="QDMTT_classification" sheetId="13" r:id="rId20"/>
    <sheet name="SEC2_ETR_by HQ" sheetId="15" r:id="rId21"/>
    <sheet name="SEC2_For Profit in th_by HQ" sheetId="14" r:id="rId22"/>
    <sheet name="2.bankcbcr_ETR.Productivity" sheetId="10" r:id="rId23"/>
  </sheets>
  <definedNames>
    <definedName name="_1_" localSheetId="1">#REF!</definedName>
    <definedName name="_1_">#REF!</definedName>
    <definedName name="_xlnm._FilterDatabase" localSheetId="16" hidden="1">IIR2023_all_countries!#REF!</definedName>
    <definedName name="_xlnm._FilterDatabase" localSheetId="17" hidden="1">QDMTT_all_countries!#REF!</definedName>
    <definedName name="A2298668K" localSheetId="1">#REF!,#REF!</definedName>
    <definedName name="A2298668K">#REF!,#REF!</definedName>
    <definedName name="A2298668K_Data" localSheetId="1">#REF!</definedName>
    <definedName name="A2298668K_Data">#REF!</definedName>
    <definedName name="A2298668K_Latest" localSheetId="1">#REF!</definedName>
    <definedName name="A2298668K_Latest">#REF!</definedName>
    <definedName name="A2298677L" localSheetId="1">#REF!,#REF!</definedName>
    <definedName name="A2298677L">#REF!,#REF!</definedName>
    <definedName name="A2298677L_Data" localSheetId="1">#REF!</definedName>
    <definedName name="A2298677L_Data">#REF!</definedName>
    <definedName name="A2298677L_Latest" localSheetId="1">#REF!</definedName>
    <definedName name="A2298677L_Latest">#REF!</definedName>
    <definedName name="A2298678R" localSheetId="1">#REF!,#REF!</definedName>
    <definedName name="A2298678R">#REF!,#REF!</definedName>
    <definedName name="A2298678R_Data" localSheetId="1">#REF!</definedName>
    <definedName name="A2298678R_Data">#REF!</definedName>
    <definedName name="A2298678R_Latest" localSheetId="1">#REF!</definedName>
    <definedName name="A2298678R_Latest">#REF!</definedName>
    <definedName name="A2298709V" localSheetId="1">#REF!,#REF!</definedName>
    <definedName name="A2298709V">#REF!,#REF!</definedName>
    <definedName name="A2298709V_Data" localSheetId="1">#REF!</definedName>
    <definedName name="A2298709V_Data">#REF!</definedName>
    <definedName name="A2298709V_Latest" localSheetId="1">#REF!</definedName>
    <definedName name="A2298709V_Latest">#REF!</definedName>
    <definedName name="A2298711F" localSheetId="1">#REF!,#REF!</definedName>
    <definedName name="A2298711F">#REF!,#REF!</definedName>
    <definedName name="A2298711F_Data" localSheetId="1">#REF!</definedName>
    <definedName name="A2298711F_Data">#REF!</definedName>
    <definedName name="A2298711F_Latest" localSheetId="1">#REF!</definedName>
    <definedName name="A2298711F_Latest">#REF!</definedName>
    <definedName name="A2298712J" localSheetId="1">#REF!,#REF!</definedName>
    <definedName name="A2298712J">#REF!,#REF!</definedName>
    <definedName name="A2298712J_Data" localSheetId="1">#REF!</definedName>
    <definedName name="A2298712J_Data">#REF!</definedName>
    <definedName name="A2298712J_Latest" localSheetId="1">#REF!</definedName>
    <definedName name="A2298712J_Latest">#REF!</definedName>
    <definedName name="A2298714L" localSheetId="1">#REF!,#REF!</definedName>
    <definedName name="A2298714L">#REF!,#REF!</definedName>
    <definedName name="A2298714L_Data" localSheetId="1">#REF!</definedName>
    <definedName name="A2298714L_Data">#REF!</definedName>
    <definedName name="A2298714L_Latest" localSheetId="1">#REF!</definedName>
    <definedName name="A2298714L_Latest">#REF!</definedName>
    <definedName name="A2302356K" localSheetId="1">#REF!,#REF!</definedName>
    <definedName name="A2302356K">#REF!,#REF!</definedName>
    <definedName name="A2302356K_Data" localSheetId="1">#REF!</definedName>
    <definedName name="A2302356K_Data">#REF!</definedName>
    <definedName name="A2302356K_Latest" localSheetId="1">#REF!</definedName>
    <definedName name="A2302356K_Latest">#REF!</definedName>
    <definedName name="A2302358R" localSheetId="1">#REF!,#REF!</definedName>
    <definedName name="A2302358R">#REF!,#REF!</definedName>
    <definedName name="A2302358R_Data" localSheetId="1">#REF!</definedName>
    <definedName name="A2302358R_Data">#REF!</definedName>
    <definedName name="A2302358R_Latest" localSheetId="1">#REF!</definedName>
    <definedName name="A2302358R_Latest">#REF!</definedName>
    <definedName name="A2302397F" localSheetId="1">#REF!,#REF!</definedName>
    <definedName name="A2302397F">#REF!,#REF!</definedName>
    <definedName name="A2302397F_Data" localSheetId="1">#REF!</definedName>
    <definedName name="A2302397F_Data">#REF!</definedName>
    <definedName name="A2302397F_Latest" localSheetId="1">#REF!</definedName>
    <definedName name="A2302397F_Latest">#REF!</definedName>
    <definedName name="A2302399K" localSheetId="1">#REF!,#REF!</definedName>
    <definedName name="A2302399K">#REF!,#REF!</definedName>
    <definedName name="A2302399K_Data" localSheetId="1">#REF!</definedName>
    <definedName name="A2302399K_Data">#REF!</definedName>
    <definedName name="A2302399K_Latest" localSheetId="1">#REF!</definedName>
    <definedName name="A2302399K_Latest">#REF!</definedName>
    <definedName name="A2302400J" localSheetId="1">#REF!,#REF!</definedName>
    <definedName name="A2302400J">#REF!,#REF!</definedName>
    <definedName name="A2302400J_Data" localSheetId="1">#REF!</definedName>
    <definedName name="A2302400J_Data">#REF!</definedName>
    <definedName name="A2302400J_Latest" localSheetId="1">#REF!</definedName>
    <definedName name="A2302400J_Latest">#REF!</definedName>
    <definedName name="A2302401K" localSheetId="1">#REF!,#REF!</definedName>
    <definedName name="A2302401K">#REF!,#REF!</definedName>
    <definedName name="A2302401K_Data" localSheetId="1">#REF!</definedName>
    <definedName name="A2302401K_Data">#REF!</definedName>
    <definedName name="A2302401K_Latest" localSheetId="1">#REF!</definedName>
    <definedName name="A2302401K_Latest">#REF!</definedName>
    <definedName name="A2302403R" localSheetId="1">#REF!,#REF!</definedName>
    <definedName name="A2302403R">#REF!,#REF!</definedName>
    <definedName name="A2302403R_Data" localSheetId="1">#REF!</definedName>
    <definedName name="A2302403R_Data">#REF!</definedName>
    <definedName name="A2302403R_Latest" localSheetId="1">#REF!</definedName>
    <definedName name="A2302403R_Latest">#REF!</definedName>
    <definedName name="A2302404T" localSheetId="1">#REF!,#REF!</definedName>
    <definedName name="A2302404T">#REF!,#REF!</definedName>
    <definedName name="A2302404T_Data" localSheetId="1">#REF!</definedName>
    <definedName name="A2302404T_Data">#REF!</definedName>
    <definedName name="A2302404T_Latest" localSheetId="1">#REF!</definedName>
    <definedName name="A2302404T_Latest">#REF!</definedName>
    <definedName name="A2302405V" localSheetId="1">#REF!,#REF!</definedName>
    <definedName name="A2302405V">#REF!,#REF!</definedName>
    <definedName name="A2302405V_Data" localSheetId="1">#REF!</definedName>
    <definedName name="A2302405V_Data">#REF!</definedName>
    <definedName name="A2302405V_Latest" localSheetId="1">#REF!</definedName>
    <definedName name="A2302405V_Latest">#REF!</definedName>
    <definedName name="A2302406W" localSheetId="1">#REF!,#REF!</definedName>
    <definedName name="A2302406W">#REF!,#REF!</definedName>
    <definedName name="A2302406W_Data" localSheetId="1">#REF!</definedName>
    <definedName name="A2302406W_Data">#REF!</definedName>
    <definedName name="A2302406W_Latest" localSheetId="1">#REF!</definedName>
    <definedName name="A2302406W_Latest">#REF!</definedName>
    <definedName name="A2302408A" localSheetId="1">#REF!,#REF!</definedName>
    <definedName name="A2302408A">#REF!,#REF!</definedName>
    <definedName name="A2302408A_Data" localSheetId="1">#REF!</definedName>
    <definedName name="A2302408A_Data">#REF!</definedName>
    <definedName name="A2302408A_Latest" localSheetId="1">#REF!</definedName>
    <definedName name="A2302408A_Latest">#REF!</definedName>
    <definedName name="A2302409C" localSheetId="1">#REF!,#REF!</definedName>
    <definedName name="A2302409C">#REF!,#REF!</definedName>
    <definedName name="A2302409C_Data" localSheetId="1">#REF!</definedName>
    <definedName name="A2302409C_Data">#REF!</definedName>
    <definedName name="A2302409C_Latest" localSheetId="1">#REF!</definedName>
    <definedName name="A2302409C_Latest">#REF!</definedName>
    <definedName name="A2302410L" localSheetId="1">#REF!,#REF!</definedName>
    <definedName name="A2302410L">#REF!,#REF!</definedName>
    <definedName name="A2302410L_Data" localSheetId="1">#REF!</definedName>
    <definedName name="A2302410L_Data">#REF!</definedName>
    <definedName name="A2302410L_Latest" localSheetId="1">#REF!</definedName>
    <definedName name="A2302410L_Latest">#REF!</definedName>
    <definedName name="A2302411R" localSheetId="1">#REF!,#REF!</definedName>
    <definedName name="A2302411R">#REF!,#REF!</definedName>
    <definedName name="A2302411R_Data" localSheetId="1">#REF!</definedName>
    <definedName name="A2302411R_Data">#REF!</definedName>
    <definedName name="A2302411R_Latest" localSheetId="1">#REF!</definedName>
    <definedName name="A2302411R_Latest">#REF!</definedName>
    <definedName name="A2302412T" localSheetId="1">#REF!,#REF!</definedName>
    <definedName name="A2302412T">#REF!,#REF!</definedName>
    <definedName name="A2302412T_Data" localSheetId="1">#REF!</definedName>
    <definedName name="A2302412T_Data">#REF!</definedName>
    <definedName name="A2302412T_Latest" localSheetId="1">#REF!</definedName>
    <definedName name="A2302412T_Latest">#REF!</definedName>
    <definedName name="A2302413V" localSheetId="1">#REF!,#REF!</definedName>
    <definedName name="A2302413V">#REF!,#REF!</definedName>
    <definedName name="A2302413V_Data" localSheetId="1">#REF!</definedName>
    <definedName name="A2302413V_Data">#REF!</definedName>
    <definedName name="A2302413V_Latest" localSheetId="1">#REF!</definedName>
    <definedName name="A2302413V_Latest">#REF!</definedName>
    <definedName name="A2302459A" localSheetId="1">#REF!,#REF!</definedName>
    <definedName name="A2302459A">#REF!,#REF!</definedName>
    <definedName name="A2302459A_Data" localSheetId="1">#REF!</definedName>
    <definedName name="A2302459A_Data">#REF!</definedName>
    <definedName name="A2302459A_Latest" localSheetId="1">#REF!</definedName>
    <definedName name="A2302459A_Latest">#REF!</definedName>
    <definedName name="A2302467A" localSheetId="1">#REF!,#REF!</definedName>
    <definedName name="A2302467A">#REF!,#REF!</definedName>
    <definedName name="A2302467A_Data" localSheetId="1">#REF!</definedName>
    <definedName name="A2302467A_Data">#REF!</definedName>
    <definedName name="A2302467A_Latest" localSheetId="1">#REF!</definedName>
    <definedName name="A2302467A_Latest">#REF!</definedName>
    <definedName name="A2302642X" localSheetId="1">#REF!,#REF!</definedName>
    <definedName name="A2302642X">#REF!,#REF!</definedName>
    <definedName name="A2302642X_Data" localSheetId="1">#REF!</definedName>
    <definedName name="A2302642X_Data">#REF!</definedName>
    <definedName name="A2302642X_Latest" localSheetId="1">#REF!</definedName>
    <definedName name="A2302642X_Latest">#REF!</definedName>
    <definedName name="A2302664L" localSheetId="1">#REF!,#REF!</definedName>
    <definedName name="A2302664L">#REF!,#REF!</definedName>
    <definedName name="A2302664L_Data" localSheetId="1">#REF!</definedName>
    <definedName name="A2302664L_Data">#REF!</definedName>
    <definedName name="A2302664L_Latest" localSheetId="1">#REF!</definedName>
    <definedName name="A2302664L_Latest">#REF!</definedName>
    <definedName name="A2302665R" localSheetId="1">#REF!,#REF!</definedName>
    <definedName name="A2302665R">#REF!,#REF!</definedName>
    <definedName name="A2302665R_Data" localSheetId="1">#REF!</definedName>
    <definedName name="A2302665R_Data">#REF!</definedName>
    <definedName name="A2302665R_Latest" localSheetId="1">#REF!</definedName>
    <definedName name="A2302665R_Latest">#REF!</definedName>
    <definedName name="A2302667V" localSheetId="1">#REF!,#REF!</definedName>
    <definedName name="A2302667V">#REF!,#REF!</definedName>
    <definedName name="A2302667V_Data" localSheetId="1">#REF!</definedName>
    <definedName name="A2302667V_Data">#REF!</definedName>
    <definedName name="A2302667V_Latest" localSheetId="1">#REF!</definedName>
    <definedName name="A2302667V_Latest">#REF!</definedName>
    <definedName name="A2302668W" localSheetId="1">#REF!,#REF!</definedName>
    <definedName name="A2302668W">#REF!,#REF!</definedName>
    <definedName name="A2302668W_Data" localSheetId="1">#REF!</definedName>
    <definedName name="A2302668W_Data">#REF!</definedName>
    <definedName name="A2302668W_Latest" localSheetId="1">#REF!</definedName>
    <definedName name="A2302668W_Latest">#REF!</definedName>
    <definedName name="A2302670J" localSheetId="1">#REF!,#REF!</definedName>
    <definedName name="A2302670J">#REF!,#REF!</definedName>
    <definedName name="A2302670J_Data" localSheetId="1">#REF!</definedName>
    <definedName name="A2302670J_Data">#REF!</definedName>
    <definedName name="A2302670J_Latest" localSheetId="1">#REF!</definedName>
    <definedName name="A2302670J_Latest">#REF!</definedName>
    <definedName name="A2302671K" localSheetId="1">#REF!,#REF!</definedName>
    <definedName name="A2302671K">#REF!,#REF!</definedName>
    <definedName name="A2302671K_Data" localSheetId="1">#REF!</definedName>
    <definedName name="A2302671K_Data">#REF!</definedName>
    <definedName name="A2302671K_Latest" localSheetId="1">#REF!</definedName>
    <definedName name="A2302671K_Latest">#REF!</definedName>
    <definedName name="A2302672L" localSheetId="1">#REF!,#REF!</definedName>
    <definedName name="A2302672L">#REF!,#REF!</definedName>
    <definedName name="A2302672L_Data" localSheetId="1">#REF!</definedName>
    <definedName name="A2302672L_Data">#REF!</definedName>
    <definedName name="A2302672L_Latest" localSheetId="1">#REF!</definedName>
    <definedName name="A2302672L_Latest">#REF!</definedName>
    <definedName name="A2302673R" localSheetId="1">#REF!,#REF!</definedName>
    <definedName name="A2302673R">#REF!,#REF!</definedName>
    <definedName name="A2302673R_Data" localSheetId="1">#REF!</definedName>
    <definedName name="A2302673R_Data">#REF!</definedName>
    <definedName name="A2302673R_Latest" localSheetId="1">#REF!</definedName>
    <definedName name="A2302673R_Latest">#REF!</definedName>
    <definedName name="A2302674T" localSheetId="1">#REF!,#REF!</definedName>
    <definedName name="A2302674T">#REF!,#REF!</definedName>
    <definedName name="A2302674T_Data" localSheetId="1">#REF!</definedName>
    <definedName name="A2302674T_Data">#REF!</definedName>
    <definedName name="A2302674T_Latest" localSheetId="1">#REF!</definedName>
    <definedName name="A2302674T_Latest">#REF!</definedName>
    <definedName name="A2302675V" localSheetId="1">#REF!,#REF!</definedName>
    <definedName name="A2302675V">#REF!,#REF!</definedName>
    <definedName name="A2302675V_Data" localSheetId="1">#REF!</definedName>
    <definedName name="A2302675V_Data">#REF!</definedName>
    <definedName name="A2302675V_Latest" localSheetId="1">#REF!</definedName>
    <definedName name="A2302675V_Latest">#REF!</definedName>
    <definedName name="A2302694A" localSheetId="1">#REF!,#REF!</definedName>
    <definedName name="A2302694A">#REF!,#REF!</definedName>
    <definedName name="A2302694A_Data" localSheetId="1">#REF!</definedName>
    <definedName name="A2302694A_Data">#REF!</definedName>
    <definedName name="A2302694A_Latest" localSheetId="1">#REF!</definedName>
    <definedName name="A2302694A_Latest">#REF!</definedName>
    <definedName name="A2303325L" localSheetId="1">#REF!,#REF!</definedName>
    <definedName name="A2303325L">#REF!,#REF!</definedName>
    <definedName name="A2303325L_Data" localSheetId="1">#REF!</definedName>
    <definedName name="A2303325L_Data">#REF!</definedName>
    <definedName name="A2303325L_Latest" localSheetId="1">#REF!</definedName>
    <definedName name="A2303325L_Latest">#REF!</definedName>
    <definedName name="A2303327T" localSheetId="1">#REF!,#REF!</definedName>
    <definedName name="A2303327T">#REF!,#REF!</definedName>
    <definedName name="A2303327T_Data" localSheetId="1">#REF!</definedName>
    <definedName name="A2303327T_Data">#REF!</definedName>
    <definedName name="A2303327T_Latest" localSheetId="1">#REF!</definedName>
    <definedName name="A2303327T_Latest">#REF!</definedName>
    <definedName name="A2303329W" localSheetId="1">#REF!,#REF!</definedName>
    <definedName name="A2303329W">#REF!,#REF!</definedName>
    <definedName name="A2303329W_Data" localSheetId="1">#REF!</definedName>
    <definedName name="A2303329W_Data">#REF!</definedName>
    <definedName name="A2303329W_Latest" localSheetId="1">#REF!</definedName>
    <definedName name="A2303329W_Latest">#REF!</definedName>
    <definedName name="A2303331J" localSheetId="1">#REF!,#REF!</definedName>
    <definedName name="A2303331J">#REF!,#REF!</definedName>
    <definedName name="A2303331J_Data" localSheetId="1">#REF!</definedName>
    <definedName name="A2303331J_Data">#REF!</definedName>
    <definedName name="A2303331J_Latest" localSheetId="1">#REF!</definedName>
    <definedName name="A2303331J_Latest">#REF!</definedName>
    <definedName name="A2303335T" localSheetId="1">#REF!,#REF!</definedName>
    <definedName name="A2303335T">#REF!,#REF!</definedName>
    <definedName name="A2303335T_Data" localSheetId="1">#REF!</definedName>
    <definedName name="A2303335T_Data">#REF!</definedName>
    <definedName name="A2303335T_Latest" localSheetId="1">#REF!</definedName>
    <definedName name="A2303335T_Latest">#REF!</definedName>
    <definedName name="A2303337W" localSheetId="1">#REF!,#REF!</definedName>
    <definedName name="A2303337W">#REF!,#REF!</definedName>
    <definedName name="A2303337W_Data" localSheetId="1">#REF!</definedName>
    <definedName name="A2303337W_Data">#REF!</definedName>
    <definedName name="A2303337W_Latest" localSheetId="1">#REF!</definedName>
    <definedName name="A2303337W_Latest">#REF!</definedName>
    <definedName name="A2303339A" localSheetId="1">#REF!,#REF!</definedName>
    <definedName name="A2303339A">#REF!,#REF!</definedName>
    <definedName name="A2303339A_Data" localSheetId="1">#REF!</definedName>
    <definedName name="A2303339A_Data">#REF!</definedName>
    <definedName name="A2303339A_Latest" localSheetId="1">#REF!</definedName>
    <definedName name="A2303339A_Latest">#REF!</definedName>
    <definedName name="A2303341L" localSheetId="1">#REF!,#REF!</definedName>
    <definedName name="A2303341L">#REF!,#REF!</definedName>
    <definedName name="A2303341L_Data" localSheetId="1">#REF!</definedName>
    <definedName name="A2303341L_Data">#REF!</definedName>
    <definedName name="A2303341L_Latest" localSheetId="1">#REF!</definedName>
    <definedName name="A2303341L_Latest">#REF!</definedName>
    <definedName name="A2303345W" localSheetId="1">#REF!,#REF!</definedName>
    <definedName name="A2303345W">#REF!,#REF!</definedName>
    <definedName name="A2303345W_Data" localSheetId="1">#REF!</definedName>
    <definedName name="A2303345W_Data">#REF!</definedName>
    <definedName name="A2303345W_Latest" localSheetId="1">#REF!</definedName>
    <definedName name="A2303345W_Latest">#REF!</definedName>
    <definedName name="A2303347A" localSheetId="1">#REF!,#REF!</definedName>
    <definedName name="A2303347A">#REF!,#REF!</definedName>
    <definedName name="A2303347A_Data" localSheetId="1">#REF!</definedName>
    <definedName name="A2303347A_Data">#REF!</definedName>
    <definedName name="A2303347A_Latest" localSheetId="1">#REF!</definedName>
    <definedName name="A2303347A_Latest">#REF!</definedName>
    <definedName name="A2303349F" localSheetId="1">#REF!,#REF!</definedName>
    <definedName name="A2303349F">#REF!,#REF!</definedName>
    <definedName name="A2303349F_Data" localSheetId="1">#REF!</definedName>
    <definedName name="A2303349F_Data">#REF!</definedName>
    <definedName name="A2303349F_Latest" localSheetId="1">#REF!</definedName>
    <definedName name="A2303349F_Latest">#REF!</definedName>
    <definedName name="A2303351T" localSheetId="1">#REF!,#REF!</definedName>
    <definedName name="A2303351T">#REF!,#REF!</definedName>
    <definedName name="A2303351T_Data" localSheetId="1">#REF!</definedName>
    <definedName name="A2303351T_Data">#REF!</definedName>
    <definedName name="A2303351T_Latest" localSheetId="1">#REF!</definedName>
    <definedName name="A2303351T_Latest">#REF!</definedName>
    <definedName name="A2303353W" localSheetId="1">#REF!,#REF!</definedName>
    <definedName name="A2303353W">#REF!,#REF!</definedName>
    <definedName name="A2303353W_Data" localSheetId="1">#REF!</definedName>
    <definedName name="A2303353W_Data">#REF!</definedName>
    <definedName name="A2303353W_Latest" localSheetId="1">#REF!</definedName>
    <definedName name="A2303353W_Latest">#REF!</definedName>
    <definedName name="A2303355A" localSheetId="1">#REF!,#REF!</definedName>
    <definedName name="A2303355A">#REF!,#REF!</definedName>
    <definedName name="A2303355A_Data" localSheetId="1">#REF!</definedName>
    <definedName name="A2303355A_Data">#REF!</definedName>
    <definedName name="A2303355A_Latest" localSheetId="1">#REF!</definedName>
    <definedName name="A2303355A_Latest">#REF!</definedName>
    <definedName name="A2303357F" localSheetId="1">#REF!,#REF!</definedName>
    <definedName name="A2303357F">#REF!,#REF!</definedName>
    <definedName name="A2303357F_Data" localSheetId="1">#REF!</definedName>
    <definedName name="A2303357F_Data">#REF!</definedName>
    <definedName name="A2303357F_Latest" localSheetId="1">#REF!</definedName>
    <definedName name="A2303357F_Latest">#REF!</definedName>
    <definedName name="A2303359K" localSheetId="1">#REF!,#REF!</definedName>
    <definedName name="A2303359K">#REF!,#REF!</definedName>
    <definedName name="A2303359K_Data" localSheetId="1">#REF!</definedName>
    <definedName name="A2303359K_Data">#REF!</definedName>
    <definedName name="A2303359K_Latest" localSheetId="1">#REF!</definedName>
    <definedName name="A2303359K_Latest">#REF!</definedName>
    <definedName name="A2303363A" localSheetId="1">#REF!,#REF!</definedName>
    <definedName name="A2303363A">#REF!,#REF!</definedName>
    <definedName name="A2303363A_Data" localSheetId="1">#REF!</definedName>
    <definedName name="A2303363A_Data">#REF!</definedName>
    <definedName name="A2303363A_Latest" localSheetId="1">#REF!</definedName>
    <definedName name="A2303363A_Latest">#REF!</definedName>
    <definedName name="A2303365F" localSheetId="1">#REF!,#REF!</definedName>
    <definedName name="A2303365F">#REF!,#REF!</definedName>
    <definedName name="A2303365F_Data" localSheetId="1">#REF!</definedName>
    <definedName name="A2303365F_Data">#REF!</definedName>
    <definedName name="A2303365F_Latest" localSheetId="1">#REF!</definedName>
    <definedName name="A2303365F_Latest">#REF!</definedName>
    <definedName name="A2303367K" localSheetId="1">#REF!,#REF!</definedName>
    <definedName name="A2303367K">#REF!,#REF!</definedName>
    <definedName name="A2303367K_Data" localSheetId="1">#REF!</definedName>
    <definedName name="A2303367K_Data">#REF!</definedName>
    <definedName name="A2303367K_Latest" localSheetId="1">#REF!</definedName>
    <definedName name="A2303367K_Latest">#REF!</definedName>
    <definedName name="A2303369R" localSheetId="1">#REF!,#REF!</definedName>
    <definedName name="A2303369R">#REF!,#REF!</definedName>
    <definedName name="A2303369R_Data" localSheetId="1">#REF!</definedName>
    <definedName name="A2303369R_Data">#REF!</definedName>
    <definedName name="A2303369R_Latest" localSheetId="1">#REF!</definedName>
    <definedName name="A2303369R_Latest">#REF!</definedName>
    <definedName name="A2303373F" localSheetId="1">#REF!,#REF!</definedName>
    <definedName name="A2303373F">#REF!,#REF!</definedName>
    <definedName name="A2303373F_Data" localSheetId="1">#REF!</definedName>
    <definedName name="A2303373F_Data">#REF!</definedName>
    <definedName name="A2303373F_Latest" localSheetId="1">#REF!</definedName>
    <definedName name="A2303373F_Latest">#REF!</definedName>
    <definedName name="A2303375K" localSheetId="1">#REF!,#REF!</definedName>
    <definedName name="A2303375K">#REF!,#REF!</definedName>
    <definedName name="A2303375K_Data" localSheetId="1">#REF!</definedName>
    <definedName name="A2303375K_Data">#REF!</definedName>
    <definedName name="A2303375K_Latest" localSheetId="1">#REF!</definedName>
    <definedName name="A2303375K_Latest">#REF!</definedName>
    <definedName name="A2303377R" localSheetId="1">#REF!,#REF!</definedName>
    <definedName name="A2303377R">#REF!,#REF!</definedName>
    <definedName name="A2303377R_Data" localSheetId="1">#REF!</definedName>
    <definedName name="A2303377R_Data">#REF!</definedName>
    <definedName name="A2303377R_Latest" localSheetId="1">#REF!</definedName>
    <definedName name="A2303377R_Latest">#REF!</definedName>
    <definedName name="A2303379V" localSheetId="1">#REF!,#REF!</definedName>
    <definedName name="A2303379V">#REF!,#REF!</definedName>
    <definedName name="A2303379V_Data" localSheetId="1">#REF!</definedName>
    <definedName name="A2303379V_Data">#REF!</definedName>
    <definedName name="A2303379V_Latest" localSheetId="1">#REF!</definedName>
    <definedName name="A2303379V_Latest">#REF!</definedName>
    <definedName name="A2303381F" localSheetId="1">#REF!,#REF!</definedName>
    <definedName name="A2303381F">#REF!,#REF!</definedName>
    <definedName name="A2303381F_Data" localSheetId="1">#REF!</definedName>
    <definedName name="A2303381F_Data">#REF!</definedName>
    <definedName name="A2303381F_Latest" localSheetId="1">#REF!</definedName>
    <definedName name="A2303381F_Latest">#REF!</definedName>
    <definedName name="A2303383K" localSheetId="1">#REF!,#REF!</definedName>
    <definedName name="A2303383K">#REF!,#REF!</definedName>
    <definedName name="A2303383K_Data" localSheetId="1">#REF!</definedName>
    <definedName name="A2303383K_Data">#REF!</definedName>
    <definedName name="A2303383K_Latest" localSheetId="1">#REF!</definedName>
    <definedName name="A2303383K_Latest">#REF!</definedName>
    <definedName name="A2303385R" localSheetId="1">#REF!,#REF!</definedName>
    <definedName name="A2303385R">#REF!,#REF!</definedName>
    <definedName name="A2303385R_Data" localSheetId="1">#REF!</definedName>
    <definedName name="A2303385R_Data">#REF!</definedName>
    <definedName name="A2303385R_Latest" localSheetId="1">#REF!</definedName>
    <definedName name="A2303385R_Latest">#REF!</definedName>
    <definedName name="A2303387V" localSheetId="1">#REF!,#REF!</definedName>
    <definedName name="A2303387V">#REF!,#REF!</definedName>
    <definedName name="A2303387V_Data" localSheetId="1">#REF!</definedName>
    <definedName name="A2303387V_Data">#REF!</definedName>
    <definedName name="A2303387V_Latest" localSheetId="1">#REF!</definedName>
    <definedName name="A2303387V_Latest">#REF!</definedName>
    <definedName name="A2303389X" localSheetId="1">#REF!,#REF!</definedName>
    <definedName name="A2303389X">#REF!,#REF!</definedName>
    <definedName name="A2303389X_Data" localSheetId="1">#REF!</definedName>
    <definedName name="A2303389X_Data">#REF!</definedName>
    <definedName name="A2303389X_Latest" localSheetId="1">#REF!</definedName>
    <definedName name="A2303389X_Latest">#REF!</definedName>
    <definedName name="A2303393R" localSheetId="1">#REF!,#REF!</definedName>
    <definedName name="A2303393R">#REF!,#REF!</definedName>
    <definedName name="A2303393R_Data" localSheetId="1">#REF!</definedName>
    <definedName name="A2303393R_Data">#REF!</definedName>
    <definedName name="A2303393R_Latest" localSheetId="1">#REF!</definedName>
    <definedName name="A2303393R_Latest">#REF!</definedName>
    <definedName name="A2303395V" localSheetId="1">#REF!,#REF!</definedName>
    <definedName name="A2303395V">#REF!,#REF!</definedName>
    <definedName name="A2303395V_Data" localSheetId="1">#REF!</definedName>
    <definedName name="A2303395V_Data">#REF!</definedName>
    <definedName name="A2303395V_Latest" localSheetId="1">#REF!</definedName>
    <definedName name="A2303395V_Latest">#REF!</definedName>
    <definedName name="A2303397X" localSheetId="1">#REF!,#REF!</definedName>
    <definedName name="A2303397X">#REF!,#REF!</definedName>
    <definedName name="A2303397X_Data" localSheetId="1">#REF!</definedName>
    <definedName name="A2303397X_Data">#REF!</definedName>
    <definedName name="A2303397X_Latest" localSheetId="1">#REF!</definedName>
    <definedName name="A2303397X_Latest">#REF!</definedName>
    <definedName name="A2303399C" localSheetId="1">#REF!,#REF!</definedName>
    <definedName name="A2303399C">#REF!,#REF!</definedName>
    <definedName name="A2303399C_Data" localSheetId="1">#REF!</definedName>
    <definedName name="A2303399C_Data">#REF!</definedName>
    <definedName name="A2303399C_Latest" localSheetId="1">#REF!</definedName>
    <definedName name="A2303399C_Latest">#REF!</definedName>
    <definedName name="A2303403J" localSheetId="1">#REF!,#REF!</definedName>
    <definedName name="A2303403J">#REF!,#REF!</definedName>
    <definedName name="A2303403J_Data" localSheetId="1">#REF!</definedName>
    <definedName name="A2303403J_Data">#REF!</definedName>
    <definedName name="A2303403J_Latest" localSheetId="1">#REF!</definedName>
    <definedName name="A2303403J_Latest">#REF!</definedName>
    <definedName name="A2303405L" localSheetId="1">#REF!,#REF!</definedName>
    <definedName name="A2303405L">#REF!,#REF!</definedName>
    <definedName name="A2303405L_Data" localSheetId="1">#REF!</definedName>
    <definedName name="A2303405L_Data">#REF!</definedName>
    <definedName name="A2303405L_Latest" localSheetId="1">#REF!</definedName>
    <definedName name="A2303405L_Latest">#REF!</definedName>
    <definedName name="A2303407T" localSheetId="1">#REF!,#REF!</definedName>
    <definedName name="A2303407T">#REF!,#REF!</definedName>
    <definedName name="A2303407T_Data" localSheetId="1">#REF!</definedName>
    <definedName name="A2303407T_Data">#REF!</definedName>
    <definedName name="A2303407T_Latest" localSheetId="1">#REF!</definedName>
    <definedName name="A2303407T_Latest">#REF!</definedName>
    <definedName name="A2303409W" localSheetId="1">#REF!,#REF!</definedName>
    <definedName name="A2303409W">#REF!,#REF!</definedName>
    <definedName name="A2303409W_Data" localSheetId="1">#REF!</definedName>
    <definedName name="A2303409W_Data">#REF!</definedName>
    <definedName name="A2303409W_Latest" localSheetId="1">#REF!</definedName>
    <definedName name="A2303409W_Latest">#REF!</definedName>
    <definedName name="A2303411J" localSheetId="1">#REF!,#REF!</definedName>
    <definedName name="A2303411J">#REF!,#REF!</definedName>
    <definedName name="A2303411J_Data" localSheetId="1">#REF!</definedName>
    <definedName name="A2303411J_Data">#REF!</definedName>
    <definedName name="A2303411J_Latest" localSheetId="1">#REF!</definedName>
    <definedName name="A2303411J_Latest">#REF!</definedName>
    <definedName name="A2303469X" localSheetId="1">#REF!,#REF!</definedName>
    <definedName name="A2303469X">#REF!,#REF!</definedName>
    <definedName name="A2303469X_Data" localSheetId="1">#REF!</definedName>
    <definedName name="A2303469X_Data">#REF!</definedName>
    <definedName name="A2303469X_Latest" localSheetId="1">#REF!</definedName>
    <definedName name="A2303469X_Latest">#REF!</definedName>
    <definedName name="A2303471K" localSheetId="1">#REF!,#REF!</definedName>
    <definedName name="A2303471K">#REF!,#REF!</definedName>
    <definedName name="A2303471K_Data" localSheetId="1">#REF!</definedName>
    <definedName name="A2303471K_Data">#REF!</definedName>
    <definedName name="A2303471K_Latest" localSheetId="1">#REF!</definedName>
    <definedName name="A2303471K_Latest">#REF!</definedName>
    <definedName name="A2303548W" localSheetId="1">#REF!,#REF!</definedName>
    <definedName name="A2303548W">#REF!,#REF!</definedName>
    <definedName name="A2303548W_Data" localSheetId="1">#REF!</definedName>
    <definedName name="A2303548W_Data">#REF!</definedName>
    <definedName name="A2303548W_Latest" localSheetId="1">#REF!</definedName>
    <definedName name="A2303548W_Latest">#REF!</definedName>
    <definedName name="A2303552L" localSheetId="1">#REF!,#REF!</definedName>
    <definedName name="A2303552L">#REF!,#REF!</definedName>
    <definedName name="A2303552L_Data" localSheetId="1">#REF!</definedName>
    <definedName name="A2303552L_Data">#REF!</definedName>
    <definedName name="A2303552L_Latest" localSheetId="1">#REF!</definedName>
    <definedName name="A2303552L_Latest">#REF!</definedName>
    <definedName name="A2303554T" localSheetId="1">#REF!,#REF!</definedName>
    <definedName name="A2303554T">#REF!,#REF!</definedName>
    <definedName name="A2303554T_Data" localSheetId="1">#REF!</definedName>
    <definedName name="A2303554T_Data">#REF!</definedName>
    <definedName name="A2303554T_Latest" localSheetId="1">#REF!</definedName>
    <definedName name="A2303554T_Latest">#REF!</definedName>
    <definedName name="A2303556W" localSheetId="1">#REF!,#REF!</definedName>
    <definedName name="A2303556W">#REF!,#REF!</definedName>
    <definedName name="A2303556W_Data" localSheetId="1">#REF!</definedName>
    <definedName name="A2303556W_Data">#REF!</definedName>
    <definedName name="A2303556W_Latest" localSheetId="1">#REF!</definedName>
    <definedName name="A2303556W_Latest">#REF!</definedName>
    <definedName name="A2303560L" localSheetId="1">#REF!,#REF!</definedName>
    <definedName name="A2303560L">#REF!,#REF!</definedName>
    <definedName name="A2303560L_Data" localSheetId="1">#REF!</definedName>
    <definedName name="A2303560L_Data">#REF!</definedName>
    <definedName name="A2303560L_Latest" localSheetId="1">#REF!</definedName>
    <definedName name="A2303560L_Latest">#REF!</definedName>
    <definedName name="A2303562T" localSheetId="1">#REF!,#REF!</definedName>
    <definedName name="A2303562T">#REF!,#REF!</definedName>
    <definedName name="A2303562T_Data" localSheetId="1">#REF!</definedName>
    <definedName name="A2303562T_Data">#REF!</definedName>
    <definedName name="A2303562T_Latest" localSheetId="1">#REF!</definedName>
    <definedName name="A2303562T_Latest">#REF!</definedName>
    <definedName name="A2303564W" localSheetId="1">#REF!,#REF!</definedName>
    <definedName name="A2303564W">#REF!,#REF!</definedName>
    <definedName name="A2303564W_Data" localSheetId="1">#REF!</definedName>
    <definedName name="A2303564W_Data">#REF!</definedName>
    <definedName name="A2303564W_Latest" localSheetId="1">#REF!</definedName>
    <definedName name="A2303564W_Latest">#REF!</definedName>
    <definedName name="A2303566A" localSheetId="1">#REF!,#REF!</definedName>
    <definedName name="A2303566A">#REF!,#REF!</definedName>
    <definedName name="A2303566A_Data" localSheetId="1">#REF!</definedName>
    <definedName name="A2303566A_Data">#REF!</definedName>
    <definedName name="A2303566A_Latest" localSheetId="1">#REF!</definedName>
    <definedName name="A2303566A_Latest">#REF!</definedName>
    <definedName name="A2303570T" localSheetId="1">#REF!,#REF!</definedName>
    <definedName name="A2303570T">#REF!,#REF!</definedName>
    <definedName name="A2303570T_Data" localSheetId="1">#REF!</definedName>
    <definedName name="A2303570T_Data">#REF!</definedName>
    <definedName name="A2303570T_Latest" localSheetId="1">#REF!</definedName>
    <definedName name="A2303570T_Latest">#REF!</definedName>
    <definedName name="A2303572W" localSheetId="1">#REF!,#REF!</definedName>
    <definedName name="A2303572W">#REF!,#REF!</definedName>
    <definedName name="A2303572W_Data" localSheetId="1">#REF!</definedName>
    <definedName name="A2303572W_Data">#REF!</definedName>
    <definedName name="A2303572W_Latest" localSheetId="1">#REF!</definedName>
    <definedName name="A2303572W_Latest">#REF!</definedName>
    <definedName name="A2303574A" localSheetId="1">#REF!,#REF!</definedName>
    <definedName name="A2303574A">#REF!,#REF!</definedName>
    <definedName name="A2303574A_Data" localSheetId="1">#REF!</definedName>
    <definedName name="A2303574A_Data">#REF!</definedName>
    <definedName name="A2303574A_Latest" localSheetId="1">#REF!</definedName>
    <definedName name="A2303574A_Latest">#REF!</definedName>
    <definedName name="A2303576F" localSheetId="1">#REF!,#REF!</definedName>
    <definedName name="A2303576F">#REF!,#REF!</definedName>
    <definedName name="A2303576F_Data" localSheetId="1">#REF!</definedName>
    <definedName name="A2303576F_Data">#REF!</definedName>
    <definedName name="A2303576F_Latest" localSheetId="1">#REF!</definedName>
    <definedName name="A2303576F_Latest">#REF!</definedName>
    <definedName name="A2303578K" localSheetId="1">#REF!,#REF!</definedName>
    <definedName name="A2303578K">#REF!,#REF!</definedName>
    <definedName name="A2303578K_Data" localSheetId="1">#REF!</definedName>
    <definedName name="A2303578K_Data">#REF!</definedName>
    <definedName name="A2303578K_Latest" localSheetId="1">#REF!</definedName>
    <definedName name="A2303578K_Latest">#REF!</definedName>
    <definedName name="A2303599W" localSheetId="1">#REF!,#REF!</definedName>
    <definedName name="A2303599W">#REF!,#REF!</definedName>
    <definedName name="A2303599W_Data" localSheetId="1">#REF!</definedName>
    <definedName name="A2303599W_Data">#REF!</definedName>
    <definedName name="A2303599W_Latest" localSheetId="1">#REF!</definedName>
    <definedName name="A2303599W_Latest">#REF!</definedName>
    <definedName name="A2303601W" localSheetId="1">#REF!,#REF!</definedName>
    <definedName name="A2303601W">#REF!,#REF!</definedName>
    <definedName name="A2303601W_Data" localSheetId="1">#REF!</definedName>
    <definedName name="A2303601W_Data">#REF!</definedName>
    <definedName name="A2303601W_Latest" localSheetId="1">#REF!</definedName>
    <definedName name="A2303601W_Latest">#REF!</definedName>
    <definedName name="A2303678V" localSheetId="1">#REF!,#REF!</definedName>
    <definedName name="A2303678V">#REF!,#REF!</definedName>
    <definedName name="A2303678V_Data" localSheetId="1">#REF!</definedName>
    <definedName name="A2303678V_Data">#REF!</definedName>
    <definedName name="A2303678V_Latest" localSheetId="1">#REF!</definedName>
    <definedName name="A2303678V_Latest">#REF!</definedName>
    <definedName name="A2304030W" localSheetId="1">#REF!,#REF!</definedName>
    <definedName name="A2304030W">#REF!,#REF!</definedName>
    <definedName name="A2304030W_Data" localSheetId="1">#REF!</definedName>
    <definedName name="A2304030W_Data">#REF!</definedName>
    <definedName name="A2304030W_Latest" localSheetId="1">#REF!</definedName>
    <definedName name="A2304030W_Latest">#REF!</definedName>
    <definedName name="A2304322X" localSheetId="1">#REF!,#REF!</definedName>
    <definedName name="A2304322X">#REF!,#REF!</definedName>
    <definedName name="A2304322X_Data" localSheetId="1">#REF!</definedName>
    <definedName name="A2304322X_Data">#REF!</definedName>
    <definedName name="A2304322X_Latest" localSheetId="1">#REF!</definedName>
    <definedName name="A2304322X_Latest">#REF!</definedName>
    <definedName name="A2304334J" localSheetId="1">#REF!,#REF!</definedName>
    <definedName name="A2304334J">#REF!,#REF!</definedName>
    <definedName name="A2304334J_Data" localSheetId="1">#REF!</definedName>
    <definedName name="A2304334J_Data">#REF!</definedName>
    <definedName name="A2304334J_Latest" localSheetId="1">#REF!</definedName>
    <definedName name="A2304334J_Latest">#REF!</definedName>
    <definedName name="A2304350J" localSheetId="1">#REF!,#REF!</definedName>
    <definedName name="A2304350J">#REF!,#REF!</definedName>
    <definedName name="A2304350J_Data" localSheetId="1">#REF!</definedName>
    <definedName name="A2304350J_Data">#REF!</definedName>
    <definedName name="A2304350J_Latest" localSheetId="1">#REF!</definedName>
    <definedName name="A2304350J_Latest">#REF!</definedName>
    <definedName name="A2304370T" localSheetId="1">#REF!,#REF!</definedName>
    <definedName name="A2304370T">#REF!,#REF!</definedName>
    <definedName name="A2304370T_Data" localSheetId="1">#REF!</definedName>
    <definedName name="A2304370T_Data">#REF!</definedName>
    <definedName name="A2304370T_Latest" localSheetId="1">#REF!</definedName>
    <definedName name="A2304370T_Latest">#REF!</definedName>
    <definedName name="A2304386K" localSheetId="1">#REF!,#REF!</definedName>
    <definedName name="A2304386K">#REF!,#REF!</definedName>
    <definedName name="A2304386K_Data" localSheetId="1">#REF!</definedName>
    <definedName name="A2304386K_Data">#REF!</definedName>
    <definedName name="A2304386K_Latest" localSheetId="1">#REF!</definedName>
    <definedName name="A2304386K_Latest">#REF!</definedName>
    <definedName name="A2304402X" localSheetId="1">#REF!,#REF!</definedName>
    <definedName name="A2304402X">#REF!,#REF!</definedName>
    <definedName name="A2304402X_Data" localSheetId="1">#REF!</definedName>
    <definedName name="A2304402X_Data">#REF!</definedName>
    <definedName name="A2304402X_Latest" localSheetId="1">#REF!</definedName>
    <definedName name="A2304402X_Latest">#REF!</definedName>
    <definedName name="A2304418T" localSheetId="1">#REF!,#REF!</definedName>
    <definedName name="A2304418T">#REF!,#REF!</definedName>
    <definedName name="A2304418T_Data" localSheetId="1">#REF!</definedName>
    <definedName name="A2304418T_Data">#REF!</definedName>
    <definedName name="A2304418T_Latest" localSheetId="1">#REF!</definedName>
    <definedName name="A2304418T_Latest">#REF!</definedName>
    <definedName name="A2323348A" localSheetId="1">#REF!,#REF!</definedName>
    <definedName name="A2323348A">#REF!,#REF!</definedName>
    <definedName name="A2323348A_Data" localSheetId="1">#REF!</definedName>
    <definedName name="A2323348A_Data">#REF!</definedName>
    <definedName name="A2323348A_Latest" localSheetId="1">#REF!</definedName>
    <definedName name="A2323348A_Latest">#REF!</definedName>
    <definedName name="A2323349C" localSheetId="1">#REF!,#REF!</definedName>
    <definedName name="A2323349C">#REF!,#REF!</definedName>
    <definedName name="A2323349C_Data" localSheetId="1">#REF!</definedName>
    <definedName name="A2323349C_Data">#REF!</definedName>
    <definedName name="A2323349C_Latest" localSheetId="1">#REF!</definedName>
    <definedName name="A2323349C_Latest">#REF!</definedName>
    <definedName name="A2323350L" localSheetId="1">#REF!,#REF!</definedName>
    <definedName name="A2323350L">#REF!,#REF!</definedName>
    <definedName name="A2323350L_Data" localSheetId="1">#REF!</definedName>
    <definedName name="A2323350L_Data">#REF!</definedName>
    <definedName name="A2323350L_Latest" localSheetId="1">#REF!</definedName>
    <definedName name="A2323350L_Latest">#REF!</definedName>
    <definedName name="A2323352T" localSheetId="1">#REF!,#REF!</definedName>
    <definedName name="A2323352T">#REF!,#REF!</definedName>
    <definedName name="A2323352T_Data" localSheetId="1">#REF!</definedName>
    <definedName name="A2323352T_Data">#REF!</definedName>
    <definedName name="A2323352T_Latest" localSheetId="1">#REF!</definedName>
    <definedName name="A2323352T_Latest">#REF!</definedName>
    <definedName name="A2323353V" localSheetId="1">#REF!,#REF!</definedName>
    <definedName name="A2323353V">#REF!,#REF!</definedName>
    <definedName name="A2323353V_Data" localSheetId="1">#REF!</definedName>
    <definedName name="A2323353V_Data">#REF!</definedName>
    <definedName name="A2323353V_Latest" localSheetId="1">#REF!</definedName>
    <definedName name="A2323353V_Latest">#REF!</definedName>
    <definedName name="A2323355X" localSheetId="1">#REF!,#REF!</definedName>
    <definedName name="A2323355X">#REF!,#REF!</definedName>
    <definedName name="A2323355X_Data" localSheetId="1">#REF!</definedName>
    <definedName name="A2323355X_Data">#REF!</definedName>
    <definedName name="A2323355X_Latest" localSheetId="1">#REF!</definedName>
    <definedName name="A2323355X_Latest">#REF!</definedName>
    <definedName name="A2323358F" localSheetId="1">#REF!,#REF!</definedName>
    <definedName name="A2323358F">#REF!,#REF!</definedName>
    <definedName name="A2323358F_Data" localSheetId="1">#REF!</definedName>
    <definedName name="A2323358F_Data">#REF!</definedName>
    <definedName name="A2323358F_Latest" localSheetId="1">#REF!</definedName>
    <definedName name="A2323358F_Latest">#REF!</definedName>
    <definedName name="A2323369L" localSheetId="1">#REF!,#REF!</definedName>
    <definedName name="A2323369L">#REF!,#REF!</definedName>
    <definedName name="A2323369L_Data" localSheetId="1">#REF!</definedName>
    <definedName name="A2323369L_Data">#REF!</definedName>
    <definedName name="A2323369L_Latest" localSheetId="1">#REF!</definedName>
    <definedName name="A2323369L_Latest">#REF!</definedName>
    <definedName name="A2323370W" localSheetId="1">#REF!,#REF!</definedName>
    <definedName name="A2323370W">#REF!,#REF!</definedName>
    <definedName name="A2323370W_Data" localSheetId="1">#REF!</definedName>
    <definedName name="A2323370W_Data">#REF!</definedName>
    <definedName name="A2323370W_Latest" localSheetId="1">#REF!</definedName>
    <definedName name="A2323370W_Latest">#REF!</definedName>
    <definedName name="A2323372A" localSheetId="1">#REF!,#REF!</definedName>
    <definedName name="A2323372A">#REF!,#REF!</definedName>
    <definedName name="A2323372A_Data" localSheetId="1">#REF!</definedName>
    <definedName name="A2323372A_Data">#REF!</definedName>
    <definedName name="A2323372A_Latest" localSheetId="1">#REF!</definedName>
    <definedName name="A2323372A_Latest">#REF!</definedName>
    <definedName name="A2323374F" localSheetId="1">#REF!,#REF!</definedName>
    <definedName name="A2323374F">#REF!,#REF!</definedName>
    <definedName name="A2323374F_Data" localSheetId="1">#REF!</definedName>
    <definedName name="A2323374F_Data">#REF!</definedName>
    <definedName name="A2323374F_Latest" localSheetId="1">#REF!</definedName>
    <definedName name="A2323374F_Latest">#REF!</definedName>
    <definedName name="A2323376K" localSheetId="1">#REF!,#REF!</definedName>
    <definedName name="A2323376K">#REF!,#REF!</definedName>
    <definedName name="A2323376K_Data" localSheetId="1">#REF!</definedName>
    <definedName name="A2323376K_Data">#REF!</definedName>
    <definedName name="A2323376K_Latest" localSheetId="1">#REF!</definedName>
    <definedName name="A2323376K_Latest">#REF!</definedName>
    <definedName name="A2323378R" localSheetId="1">#REF!,#REF!</definedName>
    <definedName name="A2323378R">#REF!,#REF!</definedName>
    <definedName name="A2323378R_Data" localSheetId="1">#REF!</definedName>
    <definedName name="A2323378R_Data">#REF!</definedName>
    <definedName name="A2323378R_Latest" localSheetId="1">#REF!</definedName>
    <definedName name="A2323378R_Latest">#REF!</definedName>
    <definedName name="A2529206X" localSheetId="1">#REF!,#REF!</definedName>
    <definedName name="A2529206X">#REF!,#REF!</definedName>
    <definedName name="A2529206X_Data" localSheetId="1">#REF!</definedName>
    <definedName name="A2529206X_Data">#REF!</definedName>
    <definedName name="A2529206X_Latest" localSheetId="1">#REF!</definedName>
    <definedName name="A2529206X_Latest">#REF!</definedName>
    <definedName name="A2529207A" localSheetId="1">#REF!,#REF!</definedName>
    <definedName name="A2529207A">#REF!,#REF!</definedName>
    <definedName name="A2529207A_Data" localSheetId="1">#REF!</definedName>
    <definedName name="A2529207A_Data">#REF!</definedName>
    <definedName name="A2529207A_Latest" localSheetId="1">#REF!</definedName>
    <definedName name="A2529207A_Latest">#REF!</definedName>
    <definedName name="A2529209F" localSheetId="1">#REF!,#REF!</definedName>
    <definedName name="A2529209F">#REF!,#REF!</definedName>
    <definedName name="A2529209F_Data" localSheetId="1">#REF!</definedName>
    <definedName name="A2529209F_Data">#REF!</definedName>
    <definedName name="A2529209F_Latest" localSheetId="1">#REF!</definedName>
    <definedName name="A2529209F_Latest">#REF!</definedName>
    <definedName name="A2529210R" localSheetId="1">#REF!,#REF!</definedName>
    <definedName name="A2529210R">#REF!,#REF!</definedName>
    <definedName name="A2529210R_Data" localSheetId="1">#REF!</definedName>
    <definedName name="A2529210R_Data">#REF!</definedName>
    <definedName name="A2529210R_Latest" localSheetId="1">#REF!</definedName>
    <definedName name="A2529210R_Latest">#REF!</definedName>
    <definedName name="A2529212V" localSheetId="1">#REF!,#REF!</definedName>
    <definedName name="A2529212V">#REF!,#REF!</definedName>
    <definedName name="A2529212V_Data" localSheetId="1">#REF!</definedName>
    <definedName name="A2529212V_Data">#REF!</definedName>
    <definedName name="A2529212V_Latest" localSheetId="1">#REF!</definedName>
    <definedName name="A2529212V_Latest">#REF!</definedName>
    <definedName name="A2529213W" localSheetId="1">#REF!,#REF!</definedName>
    <definedName name="A2529213W">#REF!,#REF!</definedName>
    <definedName name="A2529213W_Data" localSheetId="1">#REF!</definedName>
    <definedName name="A2529213W_Data">#REF!</definedName>
    <definedName name="A2529213W_Latest" localSheetId="1">#REF!</definedName>
    <definedName name="A2529213W_Latest">#REF!</definedName>
    <definedName name="A2529214X" localSheetId="1">#REF!,#REF!</definedName>
    <definedName name="A2529214X">#REF!,#REF!</definedName>
    <definedName name="A2529214X_Data" localSheetId="1">#REF!</definedName>
    <definedName name="A2529214X_Data">#REF!</definedName>
    <definedName name="A2529214X_Latest" localSheetId="1">#REF!</definedName>
    <definedName name="A2529214X_Latest">#REF!</definedName>
    <definedName name="A2716003C" localSheetId="1">#REF!,#REF!</definedName>
    <definedName name="A2716003C">#REF!,#REF!</definedName>
    <definedName name="A2716003C_Data" localSheetId="1">#REF!</definedName>
    <definedName name="A2716003C_Data">#REF!</definedName>
    <definedName name="A2716003C_Latest" localSheetId="1">#REF!</definedName>
    <definedName name="A2716003C_Latest">#REF!</definedName>
    <definedName name="A2716004F" localSheetId="1">#REF!,#REF!</definedName>
    <definedName name="A2716004F">#REF!,#REF!</definedName>
    <definedName name="A2716004F_Data" localSheetId="1">#REF!</definedName>
    <definedName name="A2716004F_Data">#REF!</definedName>
    <definedName name="A2716004F_Latest" localSheetId="1">#REF!</definedName>
    <definedName name="A2716004F_Latest">#REF!</definedName>
    <definedName name="A2716005J" localSheetId="1">#REF!,#REF!</definedName>
    <definedName name="A2716005J">#REF!,#REF!</definedName>
    <definedName name="A2716005J_Data" localSheetId="1">#REF!</definedName>
    <definedName name="A2716005J_Data">#REF!</definedName>
    <definedName name="A2716005J_Latest" localSheetId="1">#REF!</definedName>
    <definedName name="A2716005J_Latest">#REF!</definedName>
    <definedName name="A2716006K" localSheetId="1">#REF!,#REF!</definedName>
    <definedName name="A2716006K">#REF!,#REF!</definedName>
    <definedName name="A2716006K_Data" localSheetId="1">#REF!</definedName>
    <definedName name="A2716006K_Data">#REF!</definedName>
    <definedName name="A2716006K_Latest" localSheetId="1">#REF!</definedName>
    <definedName name="A2716006K_Latest">#REF!</definedName>
    <definedName name="A2716007L" localSheetId="1">#REF!,#REF!</definedName>
    <definedName name="A2716007L">#REF!,#REF!</definedName>
    <definedName name="A2716007L_Data" localSheetId="1">#REF!</definedName>
    <definedName name="A2716007L_Data">#REF!</definedName>
    <definedName name="A2716007L_Latest" localSheetId="1">#REF!</definedName>
    <definedName name="A2716007L_Latest">#REF!</definedName>
    <definedName name="A2716008R" localSheetId="1">#REF!,#REF!</definedName>
    <definedName name="A2716008R">#REF!,#REF!</definedName>
    <definedName name="A2716008R_Data" localSheetId="1">#REF!</definedName>
    <definedName name="A2716008R_Data">#REF!</definedName>
    <definedName name="A2716008R_Latest" localSheetId="1">#REF!</definedName>
    <definedName name="A2716008R_Latest">#REF!</definedName>
    <definedName name="A2716009T" localSheetId="1">#REF!,#REF!</definedName>
    <definedName name="A2716009T">#REF!,#REF!</definedName>
    <definedName name="A2716009T_Data" localSheetId="1">#REF!</definedName>
    <definedName name="A2716009T_Data">#REF!</definedName>
    <definedName name="A2716009T_Latest" localSheetId="1">#REF!</definedName>
    <definedName name="A2716009T_Latest">#REF!</definedName>
    <definedName name="A2716010A" localSheetId="1">#REF!,#REF!</definedName>
    <definedName name="A2716010A">#REF!,#REF!</definedName>
    <definedName name="A2716010A_Data" localSheetId="1">#REF!</definedName>
    <definedName name="A2716010A_Data">#REF!</definedName>
    <definedName name="A2716010A_Latest" localSheetId="1">#REF!</definedName>
    <definedName name="A2716010A_Latest">#REF!</definedName>
    <definedName name="A2716011C" localSheetId="1">#REF!,#REF!</definedName>
    <definedName name="A2716011C">#REF!,#REF!</definedName>
    <definedName name="A2716011C_Data" localSheetId="1">#REF!</definedName>
    <definedName name="A2716011C_Data">#REF!</definedName>
    <definedName name="A2716011C_Latest" localSheetId="1">#REF!</definedName>
    <definedName name="A2716011C_Latest">#REF!</definedName>
    <definedName name="A2716012F" localSheetId="1">#REF!,#REF!</definedName>
    <definedName name="A2716012F">#REF!,#REF!</definedName>
    <definedName name="A2716012F_Data" localSheetId="1">#REF!</definedName>
    <definedName name="A2716012F_Data">#REF!</definedName>
    <definedName name="A2716012F_Latest" localSheetId="1">#REF!</definedName>
    <definedName name="A2716012F_Latest">#REF!</definedName>
    <definedName name="A2716013J" localSheetId="1">#REF!,#REF!</definedName>
    <definedName name="A2716013J">#REF!,#REF!</definedName>
    <definedName name="A2716013J_Data" localSheetId="1">#REF!</definedName>
    <definedName name="A2716013J_Data">#REF!</definedName>
    <definedName name="A2716013J_Latest" localSheetId="1">#REF!</definedName>
    <definedName name="A2716013J_Latest">#REF!</definedName>
    <definedName name="A2716014K" localSheetId="1">#REF!,#REF!</definedName>
    <definedName name="A2716014K">#REF!,#REF!</definedName>
    <definedName name="A2716014K_Data" localSheetId="1">#REF!</definedName>
    <definedName name="A2716014K_Data">#REF!</definedName>
    <definedName name="A2716014K_Latest" localSheetId="1">#REF!</definedName>
    <definedName name="A2716014K_Latest">#REF!</definedName>
    <definedName name="A2716015L" localSheetId="1">#REF!,#REF!</definedName>
    <definedName name="A2716015L">#REF!,#REF!</definedName>
    <definedName name="A2716015L_Data" localSheetId="1">#REF!</definedName>
    <definedName name="A2716015L_Data">#REF!</definedName>
    <definedName name="A2716015L_Latest" localSheetId="1">#REF!</definedName>
    <definedName name="A2716015L_Latest">#REF!</definedName>
    <definedName name="A2716016R" localSheetId="1">#REF!,#REF!</definedName>
    <definedName name="A2716016R">#REF!,#REF!</definedName>
    <definedName name="A2716016R_Data" localSheetId="1">#REF!</definedName>
    <definedName name="A2716016R_Data">#REF!</definedName>
    <definedName name="A2716016R_Latest" localSheetId="1">#REF!</definedName>
    <definedName name="A2716016R_Latest">#REF!</definedName>
    <definedName name="A2716017T" localSheetId="1">#REF!,#REF!</definedName>
    <definedName name="A2716017T">#REF!,#REF!</definedName>
    <definedName name="A2716017T_Data" localSheetId="1">#REF!</definedName>
    <definedName name="A2716017T_Data">#REF!</definedName>
    <definedName name="A2716017T_Latest" localSheetId="1">#REF!</definedName>
    <definedName name="A2716017T_Latest">#REF!</definedName>
    <definedName name="A2716018V" localSheetId="1">#REF!,#REF!</definedName>
    <definedName name="A2716018V">#REF!,#REF!</definedName>
    <definedName name="A2716018V_Data" localSheetId="1">#REF!</definedName>
    <definedName name="A2716018V_Data">#REF!</definedName>
    <definedName name="A2716018V_Latest" localSheetId="1">#REF!</definedName>
    <definedName name="A2716018V_Latest">#REF!</definedName>
    <definedName name="A2716019W" localSheetId="1">#REF!,#REF!</definedName>
    <definedName name="A2716019W">#REF!,#REF!</definedName>
    <definedName name="A2716019W_Data" localSheetId="1">#REF!</definedName>
    <definedName name="A2716019W_Data">#REF!</definedName>
    <definedName name="A2716019W_Latest" localSheetId="1">#REF!</definedName>
    <definedName name="A2716019W_Latest">#REF!</definedName>
    <definedName name="A2716020F" localSheetId="1">#REF!,#REF!</definedName>
    <definedName name="A2716020F">#REF!,#REF!</definedName>
    <definedName name="A2716020F_Data" localSheetId="1">#REF!</definedName>
    <definedName name="A2716020F_Data">#REF!</definedName>
    <definedName name="A2716020F_Latest" localSheetId="1">#REF!</definedName>
    <definedName name="A2716020F_Latest">#REF!</definedName>
    <definedName name="A2716021J" localSheetId="1">#REF!,#REF!</definedName>
    <definedName name="A2716021J">#REF!,#REF!</definedName>
    <definedName name="A2716021J_Data" localSheetId="1">#REF!</definedName>
    <definedName name="A2716021J_Data">#REF!</definedName>
    <definedName name="A2716021J_Latest" localSheetId="1">#REF!</definedName>
    <definedName name="A2716021J_Latest">#REF!</definedName>
    <definedName name="A2716040R" localSheetId="1">#REF!,#REF!</definedName>
    <definedName name="A2716040R">#REF!,#REF!</definedName>
    <definedName name="A2716040R_Data" localSheetId="1">#REF!</definedName>
    <definedName name="A2716040R_Data">#REF!</definedName>
    <definedName name="A2716040R_Latest" localSheetId="1">#REF!</definedName>
    <definedName name="A2716040R_Latest">#REF!</definedName>
    <definedName name="A2716041T" localSheetId="1">#REF!,#REF!</definedName>
    <definedName name="A2716041T">#REF!,#REF!</definedName>
    <definedName name="A2716041T_Data" localSheetId="1">#REF!</definedName>
    <definedName name="A2716041T_Data">#REF!</definedName>
    <definedName name="A2716041T_Latest" localSheetId="1">#REF!</definedName>
    <definedName name="A2716041T_Latest">#REF!</definedName>
    <definedName name="A2716042V" localSheetId="1">#REF!,#REF!</definedName>
    <definedName name="A2716042V">#REF!,#REF!</definedName>
    <definedName name="A2716042V_Data" localSheetId="1">#REF!</definedName>
    <definedName name="A2716042V_Data">#REF!</definedName>
    <definedName name="A2716042V_Latest" localSheetId="1">#REF!</definedName>
    <definedName name="A2716042V_Latest">#REF!</definedName>
    <definedName name="A2716043W" localSheetId="1">#REF!,#REF!</definedName>
    <definedName name="A2716043W">#REF!,#REF!</definedName>
    <definedName name="A2716043W_Data" localSheetId="1">#REF!</definedName>
    <definedName name="A2716043W_Data">#REF!</definedName>
    <definedName name="A2716043W_Latest" localSheetId="1">#REF!</definedName>
    <definedName name="A2716043W_Latest">#REF!</definedName>
    <definedName name="A2716044X" localSheetId="1">#REF!,#REF!</definedName>
    <definedName name="A2716044X">#REF!,#REF!</definedName>
    <definedName name="A2716044X_Data" localSheetId="1">#REF!</definedName>
    <definedName name="A2716044X_Data">#REF!</definedName>
    <definedName name="A2716044X_Latest" localSheetId="1">#REF!</definedName>
    <definedName name="A2716044X_Latest">#REF!</definedName>
    <definedName name="A2716045A" localSheetId="1">#REF!,#REF!</definedName>
    <definedName name="A2716045A">#REF!,#REF!</definedName>
    <definedName name="A2716045A_Data" localSheetId="1">#REF!</definedName>
    <definedName name="A2716045A_Data">#REF!</definedName>
    <definedName name="A2716045A_Latest" localSheetId="1">#REF!</definedName>
    <definedName name="A2716045A_Latest">#REF!</definedName>
    <definedName name="A2716046C" localSheetId="1">#REF!,#REF!</definedName>
    <definedName name="A2716046C">#REF!,#REF!</definedName>
    <definedName name="A2716046C_Data" localSheetId="1">#REF!</definedName>
    <definedName name="A2716046C_Data">#REF!</definedName>
    <definedName name="A2716046C_Latest" localSheetId="1">#REF!</definedName>
    <definedName name="A2716046C_Latest">#REF!</definedName>
    <definedName name="A2716047F" localSheetId="1">#REF!,#REF!</definedName>
    <definedName name="A2716047F">#REF!,#REF!</definedName>
    <definedName name="A2716047F_Data" localSheetId="1">#REF!</definedName>
    <definedName name="A2716047F_Data">#REF!</definedName>
    <definedName name="A2716047F_Latest" localSheetId="1">#REF!</definedName>
    <definedName name="A2716047F_Latest">#REF!</definedName>
    <definedName name="A2716048J" localSheetId="1">#REF!,#REF!</definedName>
    <definedName name="A2716048J">#REF!,#REF!</definedName>
    <definedName name="A2716048J_Data" localSheetId="1">#REF!</definedName>
    <definedName name="A2716048J_Data">#REF!</definedName>
    <definedName name="A2716048J_Latest" localSheetId="1">#REF!</definedName>
    <definedName name="A2716048J_Latest">#REF!</definedName>
    <definedName name="A2716049K" localSheetId="1">#REF!,#REF!</definedName>
    <definedName name="A2716049K">#REF!,#REF!</definedName>
    <definedName name="A2716049K_Data" localSheetId="1">#REF!</definedName>
    <definedName name="A2716049K_Data">#REF!</definedName>
    <definedName name="A2716049K_Latest" localSheetId="1">#REF!</definedName>
    <definedName name="A2716049K_Latest">#REF!</definedName>
    <definedName name="A2716051W" localSheetId="1">#REF!,#REF!</definedName>
    <definedName name="A2716051W">#REF!,#REF!</definedName>
    <definedName name="A2716051W_Data" localSheetId="1">#REF!</definedName>
    <definedName name="A2716051W_Data">#REF!</definedName>
    <definedName name="A2716051W_Latest" localSheetId="1">#REF!</definedName>
    <definedName name="A2716051W_Latest">#REF!</definedName>
    <definedName name="A2716055F" localSheetId="1">#REF!,#REF!</definedName>
    <definedName name="A2716055F">#REF!,#REF!</definedName>
    <definedName name="A2716055F_Data" localSheetId="1">#REF!</definedName>
    <definedName name="A2716055F_Data">#REF!</definedName>
    <definedName name="A2716055F_Latest" localSheetId="1">#REF!</definedName>
    <definedName name="A2716055F_Latest">#REF!</definedName>
    <definedName name="A2716056J" localSheetId="1">#REF!,#REF!</definedName>
    <definedName name="A2716056J">#REF!,#REF!</definedName>
    <definedName name="A2716056J_Data" localSheetId="1">#REF!</definedName>
    <definedName name="A2716056J_Data">#REF!</definedName>
    <definedName name="A2716056J_Latest" localSheetId="1">#REF!</definedName>
    <definedName name="A2716056J_Latest">#REF!</definedName>
    <definedName name="A2716057K" localSheetId="1">#REF!,#REF!</definedName>
    <definedName name="A2716057K">#REF!,#REF!</definedName>
    <definedName name="A2716057K_Data" localSheetId="1">#REF!</definedName>
    <definedName name="A2716057K_Data">#REF!</definedName>
    <definedName name="A2716057K_Latest" localSheetId="1">#REF!</definedName>
    <definedName name="A2716057K_Latest">#REF!</definedName>
    <definedName name="A2716058L" localSheetId="1">#REF!,#REF!</definedName>
    <definedName name="A2716058L">#REF!,#REF!</definedName>
    <definedName name="A2716058L_Data" localSheetId="1">#REF!</definedName>
    <definedName name="A2716058L_Data">#REF!</definedName>
    <definedName name="A2716058L_Latest" localSheetId="1">#REF!</definedName>
    <definedName name="A2716058L_Latest">#REF!</definedName>
    <definedName name="A2716059R" localSheetId="1">#REF!,#REF!</definedName>
    <definedName name="A2716059R">#REF!,#REF!</definedName>
    <definedName name="A2716059R_Data" localSheetId="1">#REF!</definedName>
    <definedName name="A2716059R_Data">#REF!</definedName>
    <definedName name="A2716059R_Latest" localSheetId="1">#REF!</definedName>
    <definedName name="A2716059R_Latest">#REF!</definedName>
    <definedName name="A2716060X" localSheetId="1">#REF!,#REF!</definedName>
    <definedName name="A2716060X">#REF!,#REF!</definedName>
    <definedName name="A2716060X_Data" localSheetId="1">#REF!</definedName>
    <definedName name="A2716060X_Data">#REF!</definedName>
    <definedName name="A2716060X_Latest" localSheetId="1">#REF!</definedName>
    <definedName name="A2716060X_Latest">#REF!</definedName>
    <definedName name="A2716061A" localSheetId="1">#REF!,#REF!</definedName>
    <definedName name="A2716061A">#REF!,#REF!</definedName>
    <definedName name="A2716061A_Data" localSheetId="1">#REF!</definedName>
    <definedName name="A2716061A_Data">#REF!</definedName>
    <definedName name="A2716061A_Latest" localSheetId="1">#REF!</definedName>
    <definedName name="A2716061A_Latest">#REF!</definedName>
    <definedName name="A2716062C" localSheetId="1">#REF!,#REF!</definedName>
    <definedName name="A2716062C">#REF!,#REF!</definedName>
    <definedName name="A2716062C_Data" localSheetId="1">#REF!</definedName>
    <definedName name="A2716062C_Data">#REF!</definedName>
    <definedName name="A2716062C_Latest" localSheetId="1">#REF!</definedName>
    <definedName name="A2716062C_Latest">#REF!</definedName>
    <definedName name="A2716063F" localSheetId="1">#REF!,#REF!</definedName>
    <definedName name="A2716063F">#REF!,#REF!</definedName>
    <definedName name="A2716063F_Data" localSheetId="1">#REF!</definedName>
    <definedName name="A2716063F_Data">#REF!</definedName>
    <definedName name="A2716063F_Latest" localSheetId="1">#REF!</definedName>
    <definedName name="A2716063F_Latest">#REF!</definedName>
    <definedName name="A2716064J" localSheetId="1">#REF!,#REF!</definedName>
    <definedName name="A2716064J">#REF!,#REF!</definedName>
    <definedName name="A2716064J_Data" localSheetId="1">#REF!</definedName>
    <definedName name="A2716064J_Data">#REF!</definedName>
    <definedName name="A2716064J_Latest" localSheetId="1">#REF!</definedName>
    <definedName name="A2716064J_Latest">#REF!</definedName>
    <definedName name="A2716067R" localSheetId="1">#REF!,#REF!</definedName>
    <definedName name="A2716067R">#REF!,#REF!</definedName>
    <definedName name="A2716067R_Data" localSheetId="1">#REF!</definedName>
    <definedName name="A2716067R_Data">#REF!</definedName>
    <definedName name="A2716067R_Latest" localSheetId="1">#REF!</definedName>
    <definedName name="A2716067R_Latest">#REF!</definedName>
    <definedName name="A2716068T" localSheetId="1">#REF!,#REF!</definedName>
    <definedName name="A2716068T">#REF!,#REF!</definedName>
    <definedName name="A2716068T_Data" localSheetId="1">#REF!</definedName>
    <definedName name="A2716068T_Data">#REF!</definedName>
    <definedName name="A2716068T_Latest" localSheetId="1">#REF!</definedName>
    <definedName name="A2716068T_Latest">#REF!</definedName>
    <definedName name="A2716069V" localSheetId="1">#REF!,#REF!</definedName>
    <definedName name="A2716069V">#REF!,#REF!</definedName>
    <definedName name="A2716069V_Data" localSheetId="1">#REF!</definedName>
    <definedName name="A2716069V_Data">#REF!</definedName>
    <definedName name="A2716069V_Latest" localSheetId="1">#REF!</definedName>
    <definedName name="A2716069V_Latest">#REF!</definedName>
    <definedName name="A2716070C" localSheetId="1">#REF!,#REF!</definedName>
    <definedName name="A2716070C">#REF!,#REF!</definedName>
    <definedName name="A2716070C_Data" localSheetId="1">#REF!</definedName>
    <definedName name="A2716070C_Data">#REF!</definedName>
    <definedName name="A2716070C_Latest" localSheetId="1">#REF!</definedName>
    <definedName name="A2716070C_Latest">#REF!</definedName>
    <definedName name="A2716071F" localSheetId="1">#REF!,#REF!</definedName>
    <definedName name="A2716071F">#REF!,#REF!</definedName>
    <definedName name="A2716071F_Data" localSheetId="1">#REF!</definedName>
    <definedName name="A2716071F_Data">#REF!</definedName>
    <definedName name="A2716071F_Latest" localSheetId="1">#REF!</definedName>
    <definedName name="A2716071F_Latest">#REF!</definedName>
    <definedName name="A2716072J" localSheetId="1">#REF!,#REF!</definedName>
    <definedName name="A2716072J">#REF!,#REF!</definedName>
    <definedName name="A2716072J_Data" localSheetId="1">#REF!</definedName>
    <definedName name="A2716072J_Data">#REF!</definedName>
    <definedName name="A2716072J_Latest" localSheetId="1">#REF!</definedName>
    <definedName name="A2716072J_Latest">#REF!</definedName>
    <definedName name="A2716073K" localSheetId="1">#REF!,#REF!</definedName>
    <definedName name="A2716073K">#REF!,#REF!</definedName>
    <definedName name="A2716073K_Data" localSheetId="1">#REF!</definedName>
    <definedName name="A2716073K_Data">#REF!</definedName>
    <definedName name="A2716073K_Latest" localSheetId="1">#REF!</definedName>
    <definedName name="A2716073K_Latest">#REF!</definedName>
    <definedName name="A2716074L" localSheetId="1">#REF!,#REF!</definedName>
    <definedName name="A2716074L">#REF!,#REF!</definedName>
    <definedName name="A2716074L_Data" localSheetId="1">#REF!</definedName>
    <definedName name="A2716074L_Data">#REF!</definedName>
    <definedName name="A2716074L_Latest" localSheetId="1">#REF!</definedName>
    <definedName name="A2716074L_Latest">#REF!</definedName>
    <definedName name="A2716075R" localSheetId="1">#REF!,#REF!</definedName>
    <definedName name="A2716075R">#REF!,#REF!</definedName>
    <definedName name="A2716075R_Data" localSheetId="1">#REF!</definedName>
    <definedName name="A2716075R_Data">#REF!</definedName>
    <definedName name="A2716075R_Latest" localSheetId="1">#REF!</definedName>
    <definedName name="A2716075R_Latest">#REF!</definedName>
    <definedName name="A2716076T" localSheetId="1">#REF!,#REF!</definedName>
    <definedName name="A2716076T">#REF!,#REF!</definedName>
    <definedName name="A2716076T_Data" localSheetId="1">#REF!</definedName>
    <definedName name="A2716076T_Data">#REF!</definedName>
    <definedName name="A2716076T_Latest" localSheetId="1">#REF!</definedName>
    <definedName name="A2716076T_Latest">#REF!</definedName>
    <definedName name="A2716077V" localSheetId="1">#REF!,#REF!</definedName>
    <definedName name="A2716077V">#REF!,#REF!</definedName>
    <definedName name="A2716077V_Data" localSheetId="1">#REF!</definedName>
    <definedName name="A2716077V_Data">#REF!</definedName>
    <definedName name="A2716077V_Latest" localSheetId="1">#REF!</definedName>
    <definedName name="A2716077V_Latest">#REF!</definedName>
    <definedName name="A2716120R" localSheetId="1">#REF!,#REF!</definedName>
    <definedName name="A2716120R">#REF!,#REF!</definedName>
    <definedName name="A2716120R_Data" localSheetId="1">#REF!</definedName>
    <definedName name="A2716120R_Data">#REF!</definedName>
    <definedName name="A2716120R_Latest" localSheetId="1">#REF!</definedName>
    <definedName name="A2716120R_Latest">#REF!</definedName>
    <definedName name="A2716121T" localSheetId="1">#REF!,#REF!</definedName>
    <definedName name="A2716121T">#REF!,#REF!</definedName>
    <definedName name="A2716121T_Data" localSheetId="1">#REF!</definedName>
    <definedName name="A2716121T_Data">#REF!</definedName>
    <definedName name="A2716121T_Latest" localSheetId="1">#REF!</definedName>
    <definedName name="A2716121T_Latest">#REF!</definedName>
    <definedName name="A2716122V" localSheetId="1">#REF!,#REF!</definedName>
    <definedName name="A2716122V">#REF!,#REF!</definedName>
    <definedName name="A2716122V_Data" localSheetId="1">#REF!</definedName>
    <definedName name="A2716122V_Data">#REF!</definedName>
    <definedName name="A2716122V_Latest" localSheetId="1">#REF!</definedName>
    <definedName name="A2716122V_Latest">#REF!</definedName>
    <definedName name="A2716123W" localSheetId="1">#REF!,#REF!</definedName>
    <definedName name="A2716123W">#REF!,#REF!</definedName>
    <definedName name="A2716123W_Data" localSheetId="1">#REF!</definedName>
    <definedName name="A2716123W_Data">#REF!</definedName>
    <definedName name="A2716123W_Latest" localSheetId="1">#REF!</definedName>
    <definedName name="A2716123W_Latest">#REF!</definedName>
    <definedName name="A2716124X" localSheetId="1">#REF!,#REF!</definedName>
    <definedName name="A2716124X">#REF!,#REF!</definedName>
    <definedName name="A2716124X_Data" localSheetId="1">#REF!</definedName>
    <definedName name="A2716124X_Data">#REF!</definedName>
    <definedName name="A2716124X_Latest" localSheetId="1">#REF!</definedName>
    <definedName name="A2716124X_Latest">#REF!</definedName>
    <definedName name="A2716125A" localSheetId="1">#REF!,#REF!</definedName>
    <definedName name="A2716125A">#REF!,#REF!</definedName>
    <definedName name="A2716125A_Data" localSheetId="1">#REF!</definedName>
    <definedName name="A2716125A_Data">#REF!</definedName>
    <definedName name="A2716125A_Latest" localSheetId="1">#REF!</definedName>
    <definedName name="A2716125A_Latest">#REF!</definedName>
    <definedName name="A2716126C" localSheetId="1">#REF!,#REF!</definedName>
    <definedName name="A2716126C">#REF!,#REF!</definedName>
    <definedName name="A2716126C_Data" localSheetId="1">#REF!</definedName>
    <definedName name="A2716126C_Data">#REF!</definedName>
    <definedName name="A2716126C_Latest" localSheetId="1">#REF!</definedName>
    <definedName name="A2716126C_Latest">#REF!</definedName>
    <definedName name="A2716127F" localSheetId="1">#REF!,#REF!</definedName>
    <definedName name="A2716127F">#REF!,#REF!</definedName>
    <definedName name="A2716127F_Data" localSheetId="1">#REF!</definedName>
    <definedName name="A2716127F_Data">#REF!</definedName>
    <definedName name="A2716127F_Latest" localSheetId="1">#REF!</definedName>
    <definedName name="A2716127F_Latest">#REF!</definedName>
    <definedName name="A2716128J" localSheetId="1">#REF!,#REF!</definedName>
    <definedName name="A2716128J">#REF!,#REF!</definedName>
    <definedName name="A2716128J_Data" localSheetId="1">#REF!</definedName>
    <definedName name="A2716128J_Data">#REF!</definedName>
    <definedName name="A2716128J_Latest" localSheetId="1">#REF!</definedName>
    <definedName name="A2716128J_Latest">#REF!</definedName>
    <definedName name="A2716129K" localSheetId="1">#REF!,#REF!</definedName>
    <definedName name="A2716129K">#REF!,#REF!</definedName>
    <definedName name="A2716129K_Data" localSheetId="1">#REF!</definedName>
    <definedName name="A2716129K_Data">#REF!</definedName>
    <definedName name="A2716129K_Latest" localSheetId="1">#REF!</definedName>
    <definedName name="A2716129K_Latest">#REF!</definedName>
    <definedName name="A2716131W" localSheetId="1">#REF!,#REF!</definedName>
    <definedName name="A2716131W">#REF!,#REF!</definedName>
    <definedName name="A2716131W_Data" localSheetId="1">#REF!</definedName>
    <definedName name="A2716131W_Data">#REF!</definedName>
    <definedName name="A2716131W_Latest" localSheetId="1">#REF!</definedName>
    <definedName name="A2716131W_Latest">#REF!</definedName>
    <definedName name="A2716135F" localSheetId="1">#REF!,#REF!</definedName>
    <definedName name="A2716135F">#REF!,#REF!</definedName>
    <definedName name="A2716135F_Data" localSheetId="1">#REF!</definedName>
    <definedName name="A2716135F_Data">#REF!</definedName>
    <definedName name="A2716135F_Latest" localSheetId="1">#REF!</definedName>
    <definedName name="A2716135F_Latest">#REF!</definedName>
    <definedName name="A2716136J" localSheetId="1">#REF!,#REF!</definedName>
    <definedName name="A2716136J">#REF!,#REF!</definedName>
    <definedName name="A2716136J_Data" localSheetId="1">#REF!</definedName>
    <definedName name="A2716136J_Data">#REF!</definedName>
    <definedName name="A2716136J_Latest" localSheetId="1">#REF!</definedName>
    <definedName name="A2716136J_Latest">#REF!</definedName>
    <definedName name="A2716137K" localSheetId="1">#REF!,#REF!</definedName>
    <definedName name="A2716137K">#REF!,#REF!</definedName>
    <definedName name="A2716137K_Data" localSheetId="1">#REF!</definedName>
    <definedName name="A2716137K_Data">#REF!</definedName>
    <definedName name="A2716137K_Latest" localSheetId="1">#REF!</definedName>
    <definedName name="A2716137K_Latest">#REF!</definedName>
    <definedName name="A2716138L" localSheetId="1">#REF!,#REF!</definedName>
    <definedName name="A2716138L">#REF!,#REF!</definedName>
    <definedName name="A2716138L_Data" localSheetId="1">#REF!</definedName>
    <definedName name="A2716138L_Data">#REF!</definedName>
    <definedName name="A2716138L_Latest" localSheetId="1">#REF!</definedName>
    <definedName name="A2716138L_Latest">#REF!</definedName>
    <definedName name="A2716139R" localSheetId="1">#REF!,#REF!</definedName>
    <definedName name="A2716139R">#REF!,#REF!</definedName>
    <definedName name="A2716139R_Data" localSheetId="1">#REF!</definedName>
    <definedName name="A2716139R_Data">#REF!</definedName>
    <definedName name="A2716139R_Latest" localSheetId="1">#REF!</definedName>
    <definedName name="A2716139R_Latest">#REF!</definedName>
    <definedName name="A2716140X" localSheetId="1">#REF!,#REF!</definedName>
    <definedName name="A2716140X">#REF!,#REF!</definedName>
    <definedName name="A2716140X_Data" localSheetId="1">#REF!</definedName>
    <definedName name="A2716140X_Data">#REF!</definedName>
    <definedName name="A2716140X_Latest" localSheetId="1">#REF!</definedName>
    <definedName name="A2716140X_Latest">#REF!</definedName>
    <definedName name="A2716141A" localSheetId="1">#REF!,#REF!</definedName>
    <definedName name="A2716141A">#REF!,#REF!</definedName>
    <definedName name="A2716141A_Data" localSheetId="1">#REF!</definedName>
    <definedName name="A2716141A_Data">#REF!</definedName>
    <definedName name="A2716141A_Latest" localSheetId="1">#REF!</definedName>
    <definedName name="A2716141A_Latest">#REF!</definedName>
    <definedName name="A2716142C" localSheetId="1">#REF!,#REF!</definedName>
    <definedName name="A2716142C">#REF!,#REF!</definedName>
    <definedName name="A2716142C_Data" localSheetId="1">#REF!</definedName>
    <definedName name="A2716142C_Data">#REF!</definedName>
    <definedName name="A2716142C_Latest" localSheetId="1">#REF!</definedName>
    <definedName name="A2716142C_Latest">#REF!</definedName>
    <definedName name="A2716143F" localSheetId="1">#REF!,#REF!</definedName>
    <definedName name="A2716143F">#REF!,#REF!</definedName>
    <definedName name="A2716143F_Data" localSheetId="1">#REF!</definedName>
    <definedName name="A2716143F_Data">#REF!</definedName>
    <definedName name="A2716143F_Latest" localSheetId="1">#REF!</definedName>
    <definedName name="A2716143F_Latest">#REF!</definedName>
    <definedName name="A2716144J" localSheetId="1">#REF!,#REF!</definedName>
    <definedName name="A2716144J">#REF!,#REF!</definedName>
    <definedName name="A2716144J_Data" localSheetId="1">#REF!</definedName>
    <definedName name="A2716144J_Data">#REF!</definedName>
    <definedName name="A2716144J_Latest" localSheetId="1">#REF!</definedName>
    <definedName name="A2716144J_Latest">#REF!</definedName>
    <definedName name="A2716147R" localSheetId="1">#REF!,#REF!</definedName>
    <definedName name="A2716147R">#REF!,#REF!</definedName>
    <definedName name="A2716147R_Data" localSheetId="1">#REF!</definedName>
    <definedName name="A2716147R_Data">#REF!</definedName>
    <definedName name="A2716147R_Latest" localSheetId="1">#REF!</definedName>
    <definedName name="A2716147R_Latest">#REF!</definedName>
    <definedName name="A2716148T" localSheetId="1">#REF!,#REF!</definedName>
    <definedName name="A2716148T">#REF!,#REF!</definedName>
    <definedName name="A2716148T_Data" localSheetId="1">#REF!</definedName>
    <definedName name="A2716148T_Data">#REF!</definedName>
    <definedName name="A2716148T_Latest" localSheetId="1">#REF!</definedName>
    <definedName name="A2716148T_Latest">#REF!</definedName>
    <definedName name="A2716149V" localSheetId="1">#REF!,#REF!</definedName>
    <definedName name="A2716149V">#REF!,#REF!</definedName>
    <definedName name="A2716149V_Data" localSheetId="1">#REF!</definedName>
    <definedName name="A2716149V_Data">#REF!</definedName>
    <definedName name="A2716149V_Latest" localSheetId="1">#REF!</definedName>
    <definedName name="A2716149V_Latest">#REF!</definedName>
    <definedName name="A2716150C" localSheetId="1">#REF!,#REF!</definedName>
    <definedName name="A2716150C">#REF!,#REF!</definedName>
    <definedName name="A2716150C_Data" localSheetId="1">#REF!</definedName>
    <definedName name="A2716150C_Data">#REF!</definedName>
    <definedName name="A2716150C_Latest" localSheetId="1">#REF!</definedName>
    <definedName name="A2716150C_Latest">#REF!</definedName>
    <definedName name="A2716151F" localSheetId="1">#REF!,#REF!</definedName>
    <definedName name="A2716151F">#REF!,#REF!</definedName>
    <definedName name="A2716151F_Data" localSheetId="1">#REF!</definedName>
    <definedName name="A2716151F_Data">#REF!</definedName>
    <definedName name="A2716151F_Latest" localSheetId="1">#REF!</definedName>
    <definedName name="A2716151F_Latest">#REF!</definedName>
    <definedName name="A2716152J" localSheetId="1">#REF!,#REF!</definedName>
    <definedName name="A2716152J">#REF!,#REF!</definedName>
    <definedName name="A2716152J_Data" localSheetId="1">#REF!</definedName>
    <definedName name="A2716152J_Data">#REF!</definedName>
    <definedName name="A2716152J_Latest" localSheetId="1">#REF!</definedName>
    <definedName name="A2716152J_Latest">#REF!</definedName>
    <definedName name="A2716153K" localSheetId="1">#REF!,#REF!</definedName>
    <definedName name="A2716153K">#REF!,#REF!</definedName>
    <definedName name="A2716153K_Data" localSheetId="1">#REF!</definedName>
    <definedName name="A2716153K_Data">#REF!</definedName>
    <definedName name="A2716153K_Latest" localSheetId="1">#REF!</definedName>
    <definedName name="A2716153K_Latest">#REF!</definedName>
    <definedName name="A2716154L" localSheetId="1">#REF!,#REF!</definedName>
    <definedName name="A2716154L">#REF!,#REF!</definedName>
    <definedName name="A2716154L_Data" localSheetId="1">#REF!</definedName>
    <definedName name="A2716154L_Data">#REF!</definedName>
    <definedName name="A2716154L_Latest" localSheetId="1">#REF!</definedName>
    <definedName name="A2716154L_Latest">#REF!</definedName>
    <definedName name="A2716155R" localSheetId="1">#REF!,#REF!</definedName>
    <definedName name="A2716155R">#REF!,#REF!</definedName>
    <definedName name="A2716155R_Data" localSheetId="1">#REF!</definedName>
    <definedName name="A2716155R_Data">#REF!</definedName>
    <definedName name="A2716155R_Latest" localSheetId="1">#REF!</definedName>
    <definedName name="A2716155R_Latest">#REF!</definedName>
    <definedName name="A2716156T" localSheetId="1">#REF!,#REF!</definedName>
    <definedName name="A2716156T">#REF!,#REF!</definedName>
    <definedName name="A2716156T_Data" localSheetId="1">#REF!</definedName>
    <definedName name="A2716156T_Data">#REF!</definedName>
    <definedName name="A2716156T_Latest" localSheetId="1">#REF!</definedName>
    <definedName name="A2716156T_Latest">#REF!</definedName>
    <definedName name="A2716160J" localSheetId="1">#REF!,#REF!</definedName>
    <definedName name="A2716160J">#REF!,#REF!</definedName>
    <definedName name="A2716160J_Data" localSheetId="1">#REF!</definedName>
    <definedName name="A2716160J_Data">#REF!</definedName>
    <definedName name="A2716160J_Latest" localSheetId="1">#REF!</definedName>
    <definedName name="A2716160J_Latest">#REF!</definedName>
    <definedName name="A2716161K" localSheetId="1">#REF!,#REF!</definedName>
    <definedName name="A2716161K">#REF!,#REF!</definedName>
    <definedName name="A2716161K_Data" localSheetId="1">#REF!</definedName>
    <definedName name="A2716161K_Data">#REF!</definedName>
    <definedName name="A2716161K_Latest" localSheetId="1">#REF!</definedName>
    <definedName name="A2716161K_Latest">#REF!</definedName>
    <definedName name="A2716162L" localSheetId="1">#REF!,#REF!</definedName>
    <definedName name="A2716162L">#REF!,#REF!</definedName>
    <definedName name="A2716162L_Data" localSheetId="1">#REF!</definedName>
    <definedName name="A2716162L_Data">#REF!</definedName>
    <definedName name="A2716162L_Latest" localSheetId="1">#REF!</definedName>
    <definedName name="A2716162L_Latest">#REF!</definedName>
    <definedName name="A2716163R" localSheetId="1">#REF!,#REF!</definedName>
    <definedName name="A2716163R">#REF!,#REF!</definedName>
    <definedName name="A2716163R_Data" localSheetId="1">#REF!</definedName>
    <definedName name="A2716163R_Data">#REF!</definedName>
    <definedName name="A2716163R_Latest" localSheetId="1">#REF!</definedName>
    <definedName name="A2716163R_Latest">#REF!</definedName>
    <definedName name="A2716164T" localSheetId="1">#REF!,#REF!</definedName>
    <definedName name="A2716164T">#REF!,#REF!</definedName>
    <definedName name="A2716164T_Data" localSheetId="1">#REF!</definedName>
    <definedName name="A2716164T_Data">#REF!</definedName>
    <definedName name="A2716164T_Latest" localSheetId="1">#REF!</definedName>
    <definedName name="A2716164T_Latest">#REF!</definedName>
    <definedName name="A2716165V" localSheetId="1">#REF!,#REF!</definedName>
    <definedName name="A2716165V">#REF!,#REF!</definedName>
    <definedName name="A2716165V_Data" localSheetId="1">#REF!</definedName>
    <definedName name="A2716165V_Data">#REF!</definedName>
    <definedName name="A2716165V_Latest" localSheetId="1">#REF!</definedName>
    <definedName name="A2716165V_Latest">#REF!</definedName>
    <definedName name="A2716166W" localSheetId="1">#REF!,#REF!</definedName>
    <definedName name="A2716166W">#REF!,#REF!</definedName>
    <definedName name="A2716166W_Data" localSheetId="1">#REF!</definedName>
    <definedName name="A2716166W_Data">#REF!</definedName>
    <definedName name="A2716166W_Latest" localSheetId="1">#REF!</definedName>
    <definedName name="A2716166W_Latest">#REF!</definedName>
    <definedName name="A2716167X" localSheetId="1">#REF!,#REF!</definedName>
    <definedName name="A2716167X">#REF!,#REF!</definedName>
    <definedName name="A2716167X_Data" localSheetId="1">#REF!</definedName>
    <definedName name="A2716167X_Data">#REF!</definedName>
    <definedName name="A2716167X_Latest" localSheetId="1">#REF!</definedName>
    <definedName name="A2716167X_Latest">#REF!</definedName>
    <definedName name="A2716168A" localSheetId="1">#REF!,#REF!</definedName>
    <definedName name="A2716168A">#REF!,#REF!</definedName>
    <definedName name="A2716168A_Data" localSheetId="1">#REF!</definedName>
    <definedName name="A2716168A_Data">#REF!</definedName>
    <definedName name="A2716168A_Latest" localSheetId="1">#REF!</definedName>
    <definedName name="A2716168A_Latest">#REF!</definedName>
    <definedName name="A2716169C" localSheetId="1">#REF!,#REF!</definedName>
    <definedName name="A2716169C">#REF!,#REF!</definedName>
    <definedName name="A2716169C_Data" localSheetId="1">#REF!</definedName>
    <definedName name="A2716169C_Data">#REF!</definedName>
    <definedName name="A2716169C_Latest" localSheetId="1">#REF!</definedName>
    <definedName name="A2716169C_Latest">#REF!</definedName>
    <definedName name="A2716171R" localSheetId="1">#REF!,#REF!</definedName>
    <definedName name="A2716171R">#REF!,#REF!</definedName>
    <definedName name="A2716171R_Data" localSheetId="1">#REF!</definedName>
    <definedName name="A2716171R_Data">#REF!</definedName>
    <definedName name="A2716171R_Latest" localSheetId="1">#REF!</definedName>
    <definedName name="A2716171R_Latest">#REF!</definedName>
    <definedName name="A2716175X" localSheetId="1">#REF!,#REF!</definedName>
    <definedName name="A2716175X">#REF!,#REF!</definedName>
    <definedName name="A2716175X_Data" localSheetId="1">#REF!</definedName>
    <definedName name="A2716175X_Data">#REF!</definedName>
    <definedName name="A2716175X_Latest" localSheetId="1">#REF!</definedName>
    <definedName name="A2716175X_Latest">#REF!</definedName>
    <definedName name="A2716176A" localSheetId="1">#REF!,#REF!</definedName>
    <definedName name="A2716176A">#REF!,#REF!</definedName>
    <definedName name="A2716176A_Data" localSheetId="1">#REF!</definedName>
    <definedName name="A2716176A_Data">#REF!</definedName>
    <definedName name="A2716176A_Latest" localSheetId="1">#REF!</definedName>
    <definedName name="A2716176A_Latest">#REF!</definedName>
    <definedName name="A2716177C" localSheetId="1">#REF!,#REF!</definedName>
    <definedName name="A2716177C">#REF!,#REF!</definedName>
    <definedName name="A2716177C_Data" localSheetId="1">#REF!</definedName>
    <definedName name="A2716177C_Data">#REF!</definedName>
    <definedName name="A2716177C_Latest" localSheetId="1">#REF!</definedName>
    <definedName name="A2716177C_Latest">#REF!</definedName>
    <definedName name="A2716178F" localSheetId="1">#REF!,#REF!</definedName>
    <definedName name="A2716178F">#REF!,#REF!</definedName>
    <definedName name="A2716178F_Data" localSheetId="1">#REF!</definedName>
    <definedName name="A2716178F_Data">#REF!</definedName>
    <definedName name="A2716178F_Latest" localSheetId="1">#REF!</definedName>
    <definedName name="A2716178F_Latest">#REF!</definedName>
    <definedName name="A2716179J" localSheetId="1">#REF!,#REF!</definedName>
    <definedName name="A2716179J">#REF!,#REF!</definedName>
    <definedName name="A2716179J_Data" localSheetId="1">#REF!</definedName>
    <definedName name="A2716179J_Data">#REF!</definedName>
    <definedName name="A2716179J_Latest" localSheetId="1">#REF!</definedName>
    <definedName name="A2716179J_Latest">#REF!</definedName>
    <definedName name="A2716180T" localSheetId="1">#REF!,#REF!</definedName>
    <definedName name="A2716180T">#REF!,#REF!</definedName>
    <definedName name="A2716180T_Data" localSheetId="1">#REF!</definedName>
    <definedName name="A2716180T_Data">#REF!</definedName>
    <definedName name="A2716180T_Latest" localSheetId="1">#REF!</definedName>
    <definedName name="A2716180T_Latest">#REF!</definedName>
    <definedName name="A2716181V" localSheetId="1">#REF!,#REF!</definedName>
    <definedName name="A2716181V">#REF!,#REF!</definedName>
    <definedName name="A2716181V_Data" localSheetId="1">#REF!</definedName>
    <definedName name="A2716181V_Data">#REF!</definedName>
    <definedName name="A2716181V_Latest" localSheetId="1">#REF!</definedName>
    <definedName name="A2716181V_Latest">#REF!</definedName>
    <definedName name="A2716182W" localSheetId="1">#REF!,#REF!</definedName>
    <definedName name="A2716182W">#REF!,#REF!</definedName>
    <definedName name="A2716182W_Data" localSheetId="1">#REF!</definedName>
    <definedName name="A2716182W_Data">#REF!</definedName>
    <definedName name="A2716182W_Latest" localSheetId="1">#REF!</definedName>
    <definedName name="A2716182W_Latest">#REF!</definedName>
    <definedName name="A2716183X" localSheetId="1">#REF!,#REF!</definedName>
    <definedName name="A2716183X">#REF!,#REF!</definedName>
    <definedName name="A2716183X_Data" localSheetId="1">#REF!</definedName>
    <definedName name="A2716183X_Data">#REF!</definedName>
    <definedName name="A2716183X_Latest" localSheetId="1">#REF!</definedName>
    <definedName name="A2716183X_Latest">#REF!</definedName>
    <definedName name="A2716184A" localSheetId="1">#REF!,#REF!</definedName>
    <definedName name="A2716184A">#REF!,#REF!</definedName>
    <definedName name="A2716184A_Data" localSheetId="1">#REF!</definedName>
    <definedName name="A2716184A_Data">#REF!</definedName>
    <definedName name="A2716184A_Latest" localSheetId="1">#REF!</definedName>
    <definedName name="A2716184A_Latest">#REF!</definedName>
    <definedName name="A2716187J" localSheetId="1">#REF!,#REF!</definedName>
    <definedName name="A2716187J">#REF!,#REF!</definedName>
    <definedName name="A2716187J_Data" localSheetId="1">#REF!</definedName>
    <definedName name="A2716187J_Data">#REF!</definedName>
    <definedName name="A2716187J_Latest" localSheetId="1">#REF!</definedName>
    <definedName name="A2716187J_Latest">#REF!</definedName>
    <definedName name="A2716188K" localSheetId="1">#REF!,#REF!</definedName>
    <definedName name="A2716188K">#REF!,#REF!</definedName>
    <definedName name="A2716188K_Data" localSheetId="1">#REF!</definedName>
    <definedName name="A2716188K_Data">#REF!</definedName>
    <definedName name="A2716188K_Latest" localSheetId="1">#REF!</definedName>
    <definedName name="A2716188K_Latest">#REF!</definedName>
    <definedName name="A2716189L" localSheetId="1">#REF!,#REF!</definedName>
    <definedName name="A2716189L">#REF!,#REF!</definedName>
    <definedName name="A2716189L_Data" localSheetId="1">#REF!</definedName>
    <definedName name="A2716189L_Data">#REF!</definedName>
    <definedName name="A2716189L_Latest" localSheetId="1">#REF!</definedName>
    <definedName name="A2716189L_Latest">#REF!</definedName>
    <definedName name="A2716190W" localSheetId="1">#REF!,#REF!</definedName>
    <definedName name="A2716190W">#REF!,#REF!</definedName>
    <definedName name="A2716190W_Data" localSheetId="1">#REF!</definedName>
    <definedName name="A2716190W_Data">#REF!</definedName>
    <definedName name="A2716190W_Latest" localSheetId="1">#REF!</definedName>
    <definedName name="A2716190W_Latest">#REF!</definedName>
    <definedName name="A2716191X" localSheetId="1">#REF!,#REF!</definedName>
    <definedName name="A2716191X">#REF!,#REF!</definedName>
    <definedName name="A2716191X_Data" localSheetId="1">#REF!</definedName>
    <definedName name="A2716191X_Data">#REF!</definedName>
    <definedName name="A2716191X_Latest" localSheetId="1">#REF!</definedName>
    <definedName name="A2716191X_Latest">#REF!</definedName>
    <definedName name="A2716192A" localSheetId="1">#REF!,#REF!</definedName>
    <definedName name="A2716192A">#REF!,#REF!</definedName>
    <definedName name="A2716192A_Data" localSheetId="1">#REF!</definedName>
    <definedName name="A2716192A_Data">#REF!</definedName>
    <definedName name="A2716192A_Latest" localSheetId="1">#REF!</definedName>
    <definedName name="A2716192A_Latest">#REF!</definedName>
    <definedName name="A2716193C" localSheetId="1">#REF!,#REF!</definedName>
    <definedName name="A2716193C">#REF!,#REF!</definedName>
    <definedName name="A2716193C_Data" localSheetId="1">#REF!</definedName>
    <definedName name="A2716193C_Data">#REF!</definedName>
    <definedName name="A2716193C_Latest" localSheetId="1">#REF!</definedName>
    <definedName name="A2716193C_Latest">#REF!</definedName>
    <definedName name="A2716194F" localSheetId="1">#REF!,#REF!</definedName>
    <definedName name="A2716194F">#REF!,#REF!</definedName>
    <definedName name="A2716194F_Data" localSheetId="1">#REF!</definedName>
    <definedName name="A2716194F_Data">#REF!</definedName>
    <definedName name="A2716194F_Latest" localSheetId="1">#REF!</definedName>
    <definedName name="A2716194F_Latest">#REF!</definedName>
    <definedName name="A2716195J" localSheetId="1">#REF!,#REF!</definedName>
    <definedName name="A2716195J">#REF!,#REF!</definedName>
    <definedName name="A2716195J_Data" localSheetId="1">#REF!</definedName>
    <definedName name="A2716195J_Data">#REF!</definedName>
    <definedName name="A2716195J_Latest" localSheetId="1">#REF!</definedName>
    <definedName name="A2716195J_Latest">#REF!</definedName>
    <definedName name="A2716196K" localSheetId="1">#REF!,#REF!</definedName>
    <definedName name="A2716196K">#REF!,#REF!</definedName>
    <definedName name="A2716196K_Data" localSheetId="1">#REF!</definedName>
    <definedName name="A2716196K_Data">#REF!</definedName>
    <definedName name="A2716196K_Latest" localSheetId="1">#REF!</definedName>
    <definedName name="A2716196K_Latest">#REF!</definedName>
    <definedName name="A2716241K" localSheetId="1">#REF!,#REF!</definedName>
    <definedName name="A2716241K">#REF!,#REF!</definedName>
    <definedName name="A2716241K_Data" localSheetId="1">#REF!</definedName>
    <definedName name="A2716241K_Data">#REF!</definedName>
    <definedName name="A2716241K_Latest" localSheetId="1">#REF!</definedName>
    <definedName name="A2716241K_Latest">#REF!</definedName>
    <definedName name="A2716242L" localSheetId="1">#REF!,#REF!</definedName>
    <definedName name="A2716242L">#REF!,#REF!</definedName>
    <definedName name="A2716242L_Data" localSheetId="1">#REF!</definedName>
    <definedName name="A2716242L_Data">#REF!</definedName>
    <definedName name="A2716242L_Latest" localSheetId="1">#REF!</definedName>
    <definedName name="A2716242L_Latest">#REF!</definedName>
    <definedName name="A2716243R" localSheetId="1">#REF!,#REF!</definedName>
    <definedName name="A2716243R">#REF!,#REF!</definedName>
    <definedName name="A2716243R_Data" localSheetId="1">#REF!</definedName>
    <definedName name="A2716243R_Data">#REF!</definedName>
    <definedName name="A2716243R_Latest" localSheetId="1">#REF!</definedName>
    <definedName name="A2716243R_Latest">#REF!</definedName>
    <definedName name="A2716244T" localSheetId="1">#REF!,#REF!</definedName>
    <definedName name="A2716244T">#REF!,#REF!</definedName>
    <definedName name="A2716244T_Data" localSheetId="1">#REF!</definedName>
    <definedName name="A2716244T_Data">#REF!</definedName>
    <definedName name="A2716244T_Latest" localSheetId="1">#REF!</definedName>
    <definedName name="A2716244T_Latest">#REF!</definedName>
    <definedName name="A2716245V" localSheetId="1">#REF!,#REF!</definedName>
    <definedName name="A2716245V">#REF!,#REF!</definedName>
    <definedName name="A2716245V_Data" localSheetId="1">#REF!</definedName>
    <definedName name="A2716245V_Data">#REF!</definedName>
    <definedName name="A2716245V_Latest" localSheetId="1">#REF!</definedName>
    <definedName name="A2716245V_Latest">#REF!</definedName>
    <definedName name="A2716246W" localSheetId="1">#REF!,#REF!</definedName>
    <definedName name="A2716246W">#REF!,#REF!</definedName>
    <definedName name="A2716246W_Data" localSheetId="1">#REF!</definedName>
    <definedName name="A2716246W_Data">#REF!</definedName>
    <definedName name="A2716246W_Latest" localSheetId="1">#REF!</definedName>
    <definedName name="A2716246W_Latest">#REF!</definedName>
    <definedName name="A2716247X" localSheetId="1">#REF!,#REF!</definedName>
    <definedName name="A2716247X">#REF!,#REF!</definedName>
    <definedName name="A2716247X_Data" localSheetId="1">#REF!</definedName>
    <definedName name="A2716247X_Data">#REF!</definedName>
    <definedName name="A2716247X_Latest" localSheetId="1">#REF!</definedName>
    <definedName name="A2716247X_Latest">#REF!</definedName>
    <definedName name="A2716248A" localSheetId="1">#REF!,#REF!</definedName>
    <definedName name="A2716248A">#REF!,#REF!</definedName>
    <definedName name="A2716248A_Data" localSheetId="1">#REF!</definedName>
    <definedName name="A2716248A_Data">#REF!</definedName>
    <definedName name="A2716248A_Latest" localSheetId="1">#REF!</definedName>
    <definedName name="A2716248A_Latest">#REF!</definedName>
    <definedName name="A2716249C" localSheetId="1">#REF!,#REF!</definedName>
    <definedName name="A2716249C">#REF!,#REF!</definedName>
    <definedName name="A2716249C_Data" localSheetId="1">#REF!</definedName>
    <definedName name="A2716249C_Data">#REF!</definedName>
    <definedName name="A2716249C_Latest" localSheetId="1">#REF!</definedName>
    <definedName name="A2716249C_Latest">#REF!</definedName>
    <definedName name="A2716250L" localSheetId="1">#REF!,#REF!</definedName>
    <definedName name="A2716250L">#REF!,#REF!</definedName>
    <definedName name="A2716250L_Data" localSheetId="1">#REF!</definedName>
    <definedName name="A2716250L_Data">#REF!</definedName>
    <definedName name="A2716250L_Latest" localSheetId="1">#REF!</definedName>
    <definedName name="A2716250L_Latest">#REF!</definedName>
    <definedName name="A2716252T" localSheetId="1">#REF!,#REF!</definedName>
    <definedName name="A2716252T">#REF!,#REF!</definedName>
    <definedName name="A2716252T_Data" localSheetId="1">#REF!</definedName>
    <definedName name="A2716252T_Data">#REF!</definedName>
    <definedName name="A2716252T_Latest" localSheetId="1">#REF!</definedName>
    <definedName name="A2716252T_Latest">#REF!</definedName>
    <definedName name="A2716256A" localSheetId="1">#REF!,#REF!</definedName>
    <definedName name="A2716256A">#REF!,#REF!</definedName>
    <definedName name="A2716256A_Data" localSheetId="1">#REF!</definedName>
    <definedName name="A2716256A_Data">#REF!</definedName>
    <definedName name="A2716256A_Latest" localSheetId="1">#REF!</definedName>
    <definedName name="A2716256A_Latest">#REF!</definedName>
    <definedName name="A2716257C" localSheetId="1">#REF!,#REF!</definedName>
    <definedName name="A2716257C">#REF!,#REF!</definedName>
    <definedName name="A2716257C_Data" localSheetId="1">#REF!</definedName>
    <definedName name="A2716257C_Data">#REF!</definedName>
    <definedName name="A2716257C_Latest" localSheetId="1">#REF!</definedName>
    <definedName name="A2716257C_Latest">#REF!</definedName>
    <definedName name="A2716258F" localSheetId="1">#REF!,#REF!</definedName>
    <definedName name="A2716258F">#REF!,#REF!</definedName>
    <definedName name="A2716258F_Data" localSheetId="1">#REF!</definedName>
    <definedName name="A2716258F_Data">#REF!</definedName>
    <definedName name="A2716258F_Latest" localSheetId="1">#REF!</definedName>
    <definedName name="A2716258F_Latest">#REF!</definedName>
    <definedName name="A2716259J" localSheetId="1">#REF!,#REF!</definedName>
    <definedName name="A2716259J">#REF!,#REF!</definedName>
    <definedName name="A2716259J_Data" localSheetId="1">#REF!</definedName>
    <definedName name="A2716259J_Data">#REF!</definedName>
    <definedName name="A2716259J_Latest" localSheetId="1">#REF!</definedName>
    <definedName name="A2716259J_Latest">#REF!</definedName>
    <definedName name="A2716260T" localSheetId="1">#REF!,#REF!</definedName>
    <definedName name="A2716260T">#REF!,#REF!</definedName>
    <definedName name="A2716260T_Data" localSheetId="1">#REF!</definedName>
    <definedName name="A2716260T_Data">#REF!</definedName>
    <definedName name="A2716260T_Latest" localSheetId="1">#REF!</definedName>
    <definedName name="A2716260T_Latest">#REF!</definedName>
    <definedName name="A2716261V" localSheetId="1">#REF!,#REF!</definedName>
    <definedName name="A2716261V">#REF!,#REF!</definedName>
    <definedName name="A2716261V_Data" localSheetId="1">#REF!</definedName>
    <definedName name="A2716261V_Data">#REF!</definedName>
    <definedName name="A2716261V_Latest" localSheetId="1">#REF!</definedName>
    <definedName name="A2716261V_Latest">#REF!</definedName>
    <definedName name="A2716262W" localSheetId="1">#REF!,#REF!</definedName>
    <definedName name="A2716262W">#REF!,#REF!</definedName>
    <definedName name="A2716262W_Data" localSheetId="1">#REF!</definedName>
    <definedName name="A2716262W_Data">#REF!</definedName>
    <definedName name="A2716262W_Latest" localSheetId="1">#REF!</definedName>
    <definedName name="A2716262W_Latest">#REF!</definedName>
    <definedName name="A2716263X" localSheetId="1">#REF!,#REF!</definedName>
    <definedName name="A2716263X">#REF!,#REF!</definedName>
    <definedName name="A2716263X_Data" localSheetId="1">#REF!</definedName>
    <definedName name="A2716263X_Data">#REF!</definedName>
    <definedName name="A2716263X_Latest" localSheetId="1">#REF!</definedName>
    <definedName name="A2716263X_Latest">#REF!</definedName>
    <definedName name="A2716264A" localSheetId="1">#REF!,#REF!</definedName>
    <definedName name="A2716264A">#REF!,#REF!</definedName>
    <definedName name="A2716264A_Data" localSheetId="1">#REF!</definedName>
    <definedName name="A2716264A_Data">#REF!</definedName>
    <definedName name="A2716264A_Latest" localSheetId="1">#REF!</definedName>
    <definedName name="A2716264A_Latest">#REF!</definedName>
    <definedName name="A2716265C" localSheetId="1">#REF!,#REF!</definedName>
    <definedName name="A2716265C">#REF!,#REF!</definedName>
    <definedName name="A2716265C_Data" localSheetId="1">#REF!</definedName>
    <definedName name="A2716265C_Data">#REF!</definedName>
    <definedName name="A2716265C_Latest" localSheetId="1">#REF!</definedName>
    <definedName name="A2716265C_Latest">#REF!</definedName>
    <definedName name="A2716268K" localSheetId="1">#REF!,#REF!</definedName>
    <definedName name="A2716268K">#REF!,#REF!</definedName>
    <definedName name="A2716268K_Data" localSheetId="1">#REF!</definedName>
    <definedName name="A2716268K_Data">#REF!</definedName>
    <definedName name="A2716268K_Latest" localSheetId="1">#REF!</definedName>
    <definedName name="A2716268K_Latest">#REF!</definedName>
    <definedName name="A2716269L" localSheetId="1">#REF!,#REF!</definedName>
    <definedName name="A2716269L">#REF!,#REF!</definedName>
    <definedName name="A2716269L_Data" localSheetId="1">#REF!</definedName>
    <definedName name="A2716269L_Data">#REF!</definedName>
    <definedName name="A2716269L_Latest" localSheetId="1">#REF!</definedName>
    <definedName name="A2716269L_Latest">#REF!</definedName>
    <definedName name="A2716270W" localSheetId="1">#REF!,#REF!</definedName>
    <definedName name="A2716270W">#REF!,#REF!</definedName>
    <definedName name="A2716270W_Data" localSheetId="1">#REF!</definedName>
    <definedName name="A2716270W_Data">#REF!</definedName>
    <definedName name="A2716270W_Latest" localSheetId="1">#REF!</definedName>
    <definedName name="A2716270W_Latest">#REF!</definedName>
    <definedName name="A2716271X" localSheetId="1">#REF!,#REF!</definedName>
    <definedName name="A2716271X">#REF!,#REF!</definedName>
    <definedName name="A2716271X_Data" localSheetId="1">#REF!</definedName>
    <definedName name="A2716271X_Data">#REF!</definedName>
    <definedName name="A2716271X_Latest" localSheetId="1">#REF!</definedName>
    <definedName name="A2716271X_Latest">#REF!</definedName>
    <definedName name="A2716272A" localSheetId="1">#REF!,#REF!</definedName>
    <definedName name="A2716272A">#REF!,#REF!</definedName>
    <definedName name="A2716272A_Data" localSheetId="1">#REF!</definedName>
    <definedName name="A2716272A_Data">#REF!</definedName>
    <definedName name="A2716272A_Latest" localSheetId="1">#REF!</definedName>
    <definedName name="A2716272A_Latest">#REF!</definedName>
    <definedName name="A2716273C" localSheetId="1">#REF!,#REF!</definedName>
    <definedName name="A2716273C">#REF!,#REF!</definedName>
    <definedName name="A2716273C_Data" localSheetId="1">#REF!</definedName>
    <definedName name="A2716273C_Data">#REF!</definedName>
    <definedName name="A2716273C_Latest" localSheetId="1">#REF!</definedName>
    <definedName name="A2716273C_Latest">#REF!</definedName>
    <definedName name="A2716274F" localSheetId="1">#REF!,#REF!</definedName>
    <definedName name="A2716274F">#REF!,#REF!</definedName>
    <definedName name="A2716274F_Data" localSheetId="1">#REF!</definedName>
    <definedName name="A2716274F_Data">#REF!</definedName>
    <definedName name="A2716274F_Latest" localSheetId="1">#REF!</definedName>
    <definedName name="A2716274F_Latest">#REF!</definedName>
    <definedName name="A2716275J" localSheetId="1">#REF!,#REF!</definedName>
    <definedName name="A2716275J">#REF!,#REF!</definedName>
    <definedName name="A2716275J_Data" localSheetId="1">#REF!</definedName>
    <definedName name="A2716275J_Data">#REF!</definedName>
    <definedName name="A2716275J_Latest" localSheetId="1">#REF!</definedName>
    <definedName name="A2716275J_Latest">#REF!</definedName>
    <definedName name="A2716276K" localSheetId="1">#REF!,#REF!</definedName>
    <definedName name="A2716276K">#REF!,#REF!</definedName>
    <definedName name="A2716276K_Data" localSheetId="1">#REF!</definedName>
    <definedName name="A2716276K_Data">#REF!</definedName>
    <definedName name="A2716276K_Latest" localSheetId="1">#REF!</definedName>
    <definedName name="A2716276K_Latest">#REF!</definedName>
    <definedName name="A2716277L" localSheetId="1">#REF!,#REF!</definedName>
    <definedName name="A2716277L">#REF!,#REF!</definedName>
    <definedName name="A2716277L_Data" localSheetId="1">#REF!</definedName>
    <definedName name="A2716277L_Data">#REF!</definedName>
    <definedName name="A2716277L_Latest" localSheetId="1">#REF!</definedName>
    <definedName name="A2716277L_Latest">#REF!</definedName>
    <definedName name="A2716278R" localSheetId="1">#REF!,#REF!</definedName>
    <definedName name="A2716278R">#REF!,#REF!</definedName>
    <definedName name="A2716278R_Data" localSheetId="1">#REF!</definedName>
    <definedName name="A2716278R_Data">#REF!</definedName>
    <definedName name="A2716278R_Latest" localSheetId="1">#REF!</definedName>
    <definedName name="A2716278R_Latest">#REF!</definedName>
    <definedName name="A2716298X" localSheetId="1">#REF!,#REF!</definedName>
    <definedName name="A2716298X">#REF!,#REF!</definedName>
    <definedName name="A2716298X_Data" localSheetId="1">#REF!</definedName>
    <definedName name="A2716298X_Data">#REF!</definedName>
    <definedName name="A2716298X_Latest" localSheetId="1">#REF!</definedName>
    <definedName name="A2716298X_Latest">#REF!</definedName>
    <definedName name="A2716299A" localSheetId="1">#REF!,#REF!</definedName>
    <definedName name="A2716299A">#REF!,#REF!</definedName>
    <definedName name="A2716299A_Data" localSheetId="1">#REF!</definedName>
    <definedName name="A2716299A_Data">#REF!</definedName>
    <definedName name="A2716299A_Latest" localSheetId="1">#REF!</definedName>
    <definedName name="A2716299A_Latest">#REF!</definedName>
    <definedName name="A2716300X" localSheetId="1">#REF!,#REF!</definedName>
    <definedName name="A2716300X">#REF!,#REF!</definedName>
    <definedName name="A2716300X_Data" localSheetId="1">#REF!</definedName>
    <definedName name="A2716300X_Data">#REF!</definedName>
    <definedName name="A2716300X_Latest" localSheetId="1">#REF!</definedName>
    <definedName name="A2716300X_Latest">#REF!</definedName>
    <definedName name="A2716301A" localSheetId="1">#REF!,#REF!</definedName>
    <definedName name="A2716301A">#REF!,#REF!</definedName>
    <definedName name="A2716301A_Data" localSheetId="1">#REF!</definedName>
    <definedName name="A2716301A_Data">#REF!</definedName>
    <definedName name="A2716301A_Latest" localSheetId="1">#REF!</definedName>
    <definedName name="A2716301A_Latest">#REF!</definedName>
    <definedName name="A2716302C" localSheetId="1">#REF!,#REF!</definedName>
    <definedName name="A2716302C">#REF!,#REF!</definedName>
    <definedName name="A2716302C_Data" localSheetId="1">#REF!</definedName>
    <definedName name="A2716302C_Data">#REF!</definedName>
    <definedName name="A2716302C_Latest" localSheetId="1">#REF!</definedName>
    <definedName name="A2716302C_Latest">#REF!</definedName>
    <definedName name="A2716303F" localSheetId="1">#REF!,#REF!</definedName>
    <definedName name="A2716303F">#REF!,#REF!</definedName>
    <definedName name="A2716303F_Data" localSheetId="1">#REF!</definedName>
    <definedName name="A2716303F_Data">#REF!</definedName>
    <definedName name="A2716303F_Latest" localSheetId="1">#REF!</definedName>
    <definedName name="A2716303F_Latest">#REF!</definedName>
    <definedName name="A2716304J" localSheetId="1">#REF!,#REF!</definedName>
    <definedName name="A2716304J">#REF!,#REF!</definedName>
    <definedName name="A2716304J_Data" localSheetId="1">#REF!</definedName>
    <definedName name="A2716304J_Data">#REF!</definedName>
    <definedName name="A2716304J_Latest" localSheetId="1">#REF!</definedName>
    <definedName name="A2716304J_Latest">#REF!</definedName>
    <definedName name="A2716305K" localSheetId="1">#REF!,#REF!</definedName>
    <definedName name="A2716305K">#REF!,#REF!</definedName>
    <definedName name="A2716305K_Data" localSheetId="1">#REF!</definedName>
    <definedName name="A2716305K_Data">#REF!</definedName>
    <definedName name="A2716305K_Latest" localSheetId="1">#REF!</definedName>
    <definedName name="A2716305K_Latest">#REF!</definedName>
    <definedName name="A2716306L" localSheetId="1">#REF!,#REF!</definedName>
    <definedName name="A2716306L">#REF!,#REF!</definedName>
    <definedName name="A2716306L_Data" localSheetId="1">#REF!</definedName>
    <definedName name="A2716306L_Data">#REF!</definedName>
    <definedName name="A2716306L_Latest" localSheetId="1">#REF!</definedName>
    <definedName name="A2716306L_Latest">#REF!</definedName>
    <definedName name="A2716307R" localSheetId="1">#REF!,#REF!</definedName>
    <definedName name="A2716307R">#REF!,#REF!</definedName>
    <definedName name="A2716307R_Data" localSheetId="1">#REF!</definedName>
    <definedName name="A2716307R_Data">#REF!</definedName>
    <definedName name="A2716307R_Latest" localSheetId="1">#REF!</definedName>
    <definedName name="A2716307R_Latest">#REF!</definedName>
    <definedName name="A2716309V" localSheetId="1">#REF!,#REF!</definedName>
    <definedName name="A2716309V">#REF!,#REF!</definedName>
    <definedName name="A2716309V_Data" localSheetId="1">#REF!</definedName>
    <definedName name="A2716309V_Data">#REF!</definedName>
    <definedName name="A2716309V_Latest" localSheetId="1">#REF!</definedName>
    <definedName name="A2716309V_Latest">#REF!</definedName>
    <definedName name="A2716313K" localSheetId="1">#REF!,#REF!</definedName>
    <definedName name="A2716313K">#REF!,#REF!</definedName>
    <definedName name="A2716313K_Data" localSheetId="1">#REF!</definedName>
    <definedName name="A2716313K_Data">#REF!</definedName>
    <definedName name="A2716313K_Latest" localSheetId="1">#REF!</definedName>
    <definedName name="A2716313K_Latest">#REF!</definedName>
    <definedName name="A2716314L" localSheetId="1">#REF!,#REF!</definedName>
    <definedName name="A2716314L">#REF!,#REF!</definedName>
    <definedName name="A2716314L_Data" localSheetId="1">#REF!</definedName>
    <definedName name="A2716314L_Data">#REF!</definedName>
    <definedName name="A2716314L_Latest" localSheetId="1">#REF!</definedName>
    <definedName name="A2716314L_Latest">#REF!</definedName>
    <definedName name="A2716315R" localSheetId="1">#REF!,#REF!</definedName>
    <definedName name="A2716315R">#REF!,#REF!</definedName>
    <definedName name="A2716315R_Data" localSheetId="1">#REF!</definedName>
    <definedName name="A2716315R_Data">#REF!</definedName>
    <definedName name="A2716315R_Latest" localSheetId="1">#REF!</definedName>
    <definedName name="A2716315R_Latest">#REF!</definedName>
    <definedName name="A2716316T" localSheetId="1">#REF!,#REF!</definedName>
    <definedName name="A2716316T">#REF!,#REF!</definedName>
    <definedName name="A2716316T_Data" localSheetId="1">#REF!</definedName>
    <definedName name="A2716316T_Data">#REF!</definedName>
    <definedName name="A2716316T_Latest" localSheetId="1">#REF!</definedName>
    <definedName name="A2716316T_Latest">#REF!</definedName>
    <definedName name="A2716317V" localSheetId="1">#REF!,#REF!</definedName>
    <definedName name="A2716317V">#REF!,#REF!</definedName>
    <definedName name="A2716317V_Data" localSheetId="1">#REF!</definedName>
    <definedName name="A2716317V_Data">#REF!</definedName>
    <definedName name="A2716317V_Latest" localSheetId="1">#REF!</definedName>
    <definedName name="A2716317V_Latest">#REF!</definedName>
    <definedName name="A2716318W" localSheetId="1">#REF!,#REF!</definedName>
    <definedName name="A2716318W">#REF!,#REF!</definedName>
    <definedName name="A2716318W_Data" localSheetId="1">#REF!</definedName>
    <definedName name="A2716318W_Data">#REF!</definedName>
    <definedName name="A2716318W_Latest" localSheetId="1">#REF!</definedName>
    <definedName name="A2716318W_Latest">#REF!</definedName>
    <definedName name="A2716319X" localSheetId="1">#REF!,#REF!</definedName>
    <definedName name="A2716319X">#REF!,#REF!</definedName>
    <definedName name="A2716319X_Data" localSheetId="1">#REF!</definedName>
    <definedName name="A2716319X_Data">#REF!</definedName>
    <definedName name="A2716319X_Latest" localSheetId="1">#REF!</definedName>
    <definedName name="A2716319X_Latest">#REF!</definedName>
    <definedName name="A2716320J" localSheetId="1">#REF!,#REF!</definedName>
    <definedName name="A2716320J">#REF!,#REF!</definedName>
    <definedName name="A2716320J_Data" localSheetId="1">#REF!</definedName>
    <definedName name="A2716320J_Data">#REF!</definedName>
    <definedName name="A2716320J_Latest" localSheetId="1">#REF!</definedName>
    <definedName name="A2716320J_Latest">#REF!</definedName>
    <definedName name="A2716321K" localSheetId="1">#REF!,#REF!</definedName>
    <definedName name="A2716321K">#REF!,#REF!</definedName>
    <definedName name="A2716321K_Data" localSheetId="1">#REF!</definedName>
    <definedName name="A2716321K_Data">#REF!</definedName>
    <definedName name="A2716321K_Latest" localSheetId="1">#REF!</definedName>
    <definedName name="A2716321K_Latest">#REF!</definedName>
    <definedName name="A2716322L" localSheetId="1">#REF!,#REF!</definedName>
    <definedName name="A2716322L">#REF!,#REF!</definedName>
    <definedName name="A2716322L_Data" localSheetId="1">#REF!</definedName>
    <definedName name="A2716322L_Data">#REF!</definedName>
    <definedName name="A2716322L_Latest" localSheetId="1">#REF!</definedName>
    <definedName name="A2716322L_Latest">#REF!</definedName>
    <definedName name="A2716325V" localSheetId="1">#REF!,#REF!</definedName>
    <definedName name="A2716325V">#REF!,#REF!</definedName>
    <definedName name="A2716325V_Data" localSheetId="1">#REF!</definedName>
    <definedName name="A2716325V_Data">#REF!</definedName>
    <definedName name="A2716325V_Latest" localSheetId="1">#REF!</definedName>
    <definedName name="A2716325V_Latest">#REF!</definedName>
    <definedName name="A2716326W" localSheetId="1">#REF!,#REF!</definedName>
    <definedName name="A2716326W">#REF!,#REF!</definedName>
    <definedName name="A2716326W_Data" localSheetId="1">#REF!</definedName>
    <definedName name="A2716326W_Data">#REF!</definedName>
    <definedName name="A2716326W_Latest" localSheetId="1">#REF!</definedName>
    <definedName name="A2716326W_Latest">#REF!</definedName>
    <definedName name="A2716327X" localSheetId="1">#REF!,#REF!</definedName>
    <definedName name="A2716327X">#REF!,#REF!</definedName>
    <definedName name="A2716327X_Data" localSheetId="1">#REF!</definedName>
    <definedName name="A2716327X_Data">#REF!</definedName>
    <definedName name="A2716327X_Latest" localSheetId="1">#REF!</definedName>
    <definedName name="A2716327X_Latest">#REF!</definedName>
    <definedName name="A2716328A" localSheetId="1">#REF!,#REF!</definedName>
    <definedName name="A2716328A">#REF!,#REF!</definedName>
    <definedName name="A2716328A_Data" localSheetId="1">#REF!</definedName>
    <definedName name="A2716328A_Data">#REF!</definedName>
    <definedName name="A2716328A_Latest" localSheetId="1">#REF!</definedName>
    <definedName name="A2716328A_Latest">#REF!</definedName>
    <definedName name="A2716329C" localSheetId="1">#REF!,#REF!</definedName>
    <definedName name="A2716329C">#REF!,#REF!</definedName>
    <definedName name="A2716329C_Data" localSheetId="1">#REF!</definedName>
    <definedName name="A2716329C_Data">#REF!</definedName>
    <definedName name="A2716329C_Latest" localSheetId="1">#REF!</definedName>
    <definedName name="A2716329C_Latest">#REF!</definedName>
    <definedName name="A2716330L" localSheetId="1">#REF!,#REF!</definedName>
    <definedName name="A2716330L">#REF!,#REF!</definedName>
    <definedName name="A2716330L_Data" localSheetId="1">#REF!</definedName>
    <definedName name="A2716330L_Data">#REF!</definedName>
    <definedName name="A2716330L_Latest" localSheetId="1">#REF!</definedName>
    <definedName name="A2716330L_Latest">#REF!</definedName>
    <definedName name="A2716331R" localSheetId="1">#REF!,#REF!</definedName>
    <definedName name="A2716331R">#REF!,#REF!</definedName>
    <definedName name="A2716331R_Data" localSheetId="1">#REF!</definedName>
    <definedName name="A2716331R_Data">#REF!</definedName>
    <definedName name="A2716331R_Latest" localSheetId="1">#REF!</definedName>
    <definedName name="A2716331R_Latest">#REF!</definedName>
    <definedName name="A2716332T" localSheetId="1">#REF!,#REF!</definedName>
    <definedName name="A2716332T">#REF!,#REF!</definedName>
    <definedName name="A2716332T_Data" localSheetId="1">#REF!</definedName>
    <definedName name="A2716332T_Data">#REF!</definedName>
    <definedName name="A2716332T_Latest" localSheetId="1">#REF!</definedName>
    <definedName name="A2716332T_Latest">#REF!</definedName>
    <definedName name="A2716333V" localSheetId="1">#REF!,#REF!</definedName>
    <definedName name="A2716333V">#REF!,#REF!</definedName>
    <definedName name="A2716333V_Data" localSheetId="1">#REF!</definedName>
    <definedName name="A2716333V_Data">#REF!</definedName>
    <definedName name="A2716333V_Latest" localSheetId="1">#REF!</definedName>
    <definedName name="A2716333V_Latest">#REF!</definedName>
    <definedName name="A2716334W" localSheetId="1">#REF!,#REF!</definedName>
    <definedName name="A2716334W">#REF!,#REF!</definedName>
    <definedName name="A2716334W_Data" localSheetId="1">#REF!</definedName>
    <definedName name="A2716334W_Data">#REF!</definedName>
    <definedName name="A2716334W_Latest" localSheetId="1">#REF!</definedName>
    <definedName name="A2716334W_Latest">#REF!</definedName>
    <definedName name="A2716335X" localSheetId="1">#REF!,#REF!</definedName>
    <definedName name="A2716335X">#REF!,#REF!</definedName>
    <definedName name="A2716335X_Data" localSheetId="1">#REF!</definedName>
    <definedName name="A2716335X_Data">#REF!</definedName>
    <definedName name="A2716335X_Latest" localSheetId="1">#REF!</definedName>
    <definedName name="A2716335X_Latest">#REF!</definedName>
    <definedName name="A2716378X" localSheetId="1">#REF!,#REF!</definedName>
    <definedName name="A2716378X">#REF!,#REF!</definedName>
    <definedName name="A2716378X_Data" localSheetId="1">#REF!</definedName>
    <definedName name="A2716378X_Data">#REF!</definedName>
    <definedName name="A2716378X_Latest" localSheetId="1">#REF!</definedName>
    <definedName name="A2716378X_Latest">#REF!</definedName>
    <definedName name="A2716379A" localSheetId="1">#REF!,#REF!</definedName>
    <definedName name="A2716379A">#REF!,#REF!</definedName>
    <definedName name="A2716379A_Data" localSheetId="1">#REF!</definedName>
    <definedName name="A2716379A_Data">#REF!</definedName>
    <definedName name="A2716379A_Latest" localSheetId="1">#REF!</definedName>
    <definedName name="A2716379A_Latest">#REF!</definedName>
    <definedName name="A2716380K" localSheetId="1">#REF!,#REF!</definedName>
    <definedName name="A2716380K">#REF!,#REF!</definedName>
    <definedName name="A2716380K_Data" localSheetId="1">#REF!</definedName>
    <definedName name="A2716380K_Data">#REF!</definedName>
    <definedName name="A2716380K_Latest" localSheetId="1">#REF!</definedName>
    <definedName name="A2716380K_Latest">#REF!</definedName>
    <definedName name="A2716381L" localSheetId="1">#REF!,#REF!</definedName>
    <definedName name="A2716381L">#REF!,#REF!</definedName>
    <definedName name="A2716381L_Data" localSheetId="1">#REF!</definedName>
    <definedName name="A2716381L_Data">#REF!</definedName>
    <definedName name="A2716381L_Latest" localSheetId="1">#REF!</definedName>
    <definedName name="A2716381L_Latest">#REF!</definedName>
    <definedName name="A2716382R" localSheetId="1">#REF!,#REF!</definedName>
    <definedName name="A2716382R">#REF!,#REF!</definedName>
    <definedName name="A2716382R_Data" localSheetId="1">#REF!</definedName>
    <definedName name="A2716382R_Data">#REF!</definedName>
    <definedName name="A2716382R_Latest" localSheetId="1">#REF!</definedName>
    <definedName name="A2716382R_Latest">#REF!</definedName>
    <definedName name="A2716383T" localSheetId="1">#REF!,#REF!</definedName>
    <definedName name="A2716383T">#REF!,#REF!</definedName>
    <definedName name="A2716383T_Data" localSheetId="1">#REF!</definedName>
    <definedName name="A2716383T_Data">#REF!</definedName>
    <definedName name="A2716383T_Latest" localSheetId="1">#REF!</definedName>
    <definedName name="A2716383T_Latest">#REF!</definedName>
    <definedName name="A2716384V" localSheetId="1">#REF!,#REF!</definedName>
    <definedName name="A2716384V">#REF!,#REF!</definedName>
    <definedName name="A2716384V_Data" localSheetId="1">#REF!</definedName>
    <definedName name="A2716384V_Data">#REF!</definedName>
    <definedName name="A2716384V_Latest" localSheetId="1">#REF!</definedName>
    <definedName name="A2716384V_Latest">#REF!</definedName>
    <definedName name="A2716385W" localSheetId="1">#REF!,#REF!</definedName>
    <definedName name="A2716385W">#REF!,#REF!</definedName>
    <definedName name="A2716385W_Data" localSheetId="1">#REF!</definedName>
    <definedName name="A2716385W_Data">#REF!</definedName>
    <definedName name="A2716385W_Latest" localSheetId="1">#REF!</definedName>
    <definedName name="A2716385W_Latest">#REF!</definedName>
    <definedName name="A2716386X" localSheetId="1">#REF!,#REF!</definedName>
    <definedName name="A2716386X">#REF!,#REF!</definedName>
    <definedName name="A2716386X_Data" localSheetId="1">#REF!</definedName>
    <definedName name="A2716386X_Data">#REF!</definedName>
    <definedName name="A2716386X_Latest" localSheetId="1">#REF!</definedName>
    <definedName name="A2716386X_Latest">#REF!</definedName>
    <definedName name="A2716387A" localSheetId="1">#REF!,#REF!</definedName>
    <definedName name="A2716387A">#REF!,#REF!</definedName>
    <definedName name="A2716387A_Data" localSheetId="1">#REF!</definedName>
    <definedName name="A2716387A_Data">#REF!</definedName>
    <definedName name="A2716387A_Latest" localSheetId="1">#REF!</definedName>
    <definedName name="A2716387A_Latest">#REF!</definedName>
    <definedName name="A2716389F" localSheetId="1">#REF!,#REF!</definedName>
    <definedName name="A2716389F">#REF!,#REF!</definedName>
    <definedName name="A2716389F_Data" localSheetId="1">#REF!</definedName>
    <definedName name="A2716389F_Data">#REF!</definedName>
    <definedName name="A2716389F_Latest" localSheetId="1">#REF!</definedName>
    <definedName name="A2716389F_Latest">#REF!</definedName>
    <definedName name="A2716393W" localSheetId="1">#REF!,#REF!</definedName>
    <definedName name="A2716393W">#REF!,#REF!</definedName>
    <definedName name="A2716393W_Data" localSheetId="1">#REF!</definedName>
    <definedName name="A2716393W_Data">#REF!</definedName>
    <definedName name="A2716393W_Latest" localSheetId="1">#REF!</definedName>
    <definedName name="A2716393W_Latest">#REF!</definedName>
    <definedName name="A2716394X" localSheetId="1">#REF!,#REF!</definedName>
    <definedName name="A2716394X">#REF!,#REF!</definedName>
    <definedName name="A2716394X_Data" localSheetId="1">#REF!</definedName>
    <definedName name="A2716394X_Data">#REF!</definedName>
    <definedName name="A2716394X_Latest" localSheetId="1">#REF!</definedName>
    <definedName name="A2716394X_Latest">#REF!</definedName>
    <definedName name="A2716395A" localSheetId="1">#REF!,#REF!</definedName>
    <definedName name="A2716395A">#REF!,#REF!</definedName>
    <definedName name="A2716395A_Data" localSheetId="1">#REF!</definedName>
    <definedName name="A2716395A_Data">#REF!</definedName>
    <definedName name="A2716395A_Latest" localSheetId="1">#REF!</definedName>
    <definedName name="A2716395A_Latest">#REF!</definedName>
    <definedName name="A2716396C" localSheetId="1">#REF!,#REF!</definedName>
    <definedName name="A2716396C">#REF!,#REF!</definedName>
    <definedName name="A2716396C_Data" localSheetId="1">#REF!</definedName>
    <definedName name="A2716396C_Data">#REF!</definedName>
    <definedName name="A2716396C_Latest" localSheetId="1">#REF!</definedName>
    <definedName name="A2716396C_Latest">#REF!</definedName>
    <definedName name="A2716397F" localSheetId="1">#REF!,#REF!</definedName>
    <definedName name="A2716397F">#REF!,#REF!</definedName>
    <definedName name="A2716397F_Data" localSheetId="1">#REF!</definedName>
    <definedName name="A2716397F_Data">#REF!</definedName>
    <definedName name="A2716397F_Latest" localSheetId="1">#REF!</definedName>
    <definedName name="A2716397F_Latest">#REF!</definedName>
    <definedName name="A2716398J" localSheetId="1">#REF!,#REF!</definedName>
    <definedName name="A2716398J">#REF!,#REF!</definedName>
    <definedName name="A2716398J_Data" localSheetId="1">#REF!</definedName>
    <definedName name="A2716398J_Data">#REF!</definedName>
    <definedName name="A2716398J_Latest" localSheetId="1">#REF!</definedName>
    <definedName name="A2716398J_Latest">#REF!</definedName>
    <definedName name="A2716399K" localSheetId="1">#REF!,#REF!</definedName>
    <definedName name="A2716399K">#REF!,#REF!</definedName>
    <definedName name="A2716399K_Data" localSheetId="1">#REF!</definedName>
    <definedName name="A2716399K_Data">#REF!</definedName>
    <definedName name="A2716399K_Latest" localSheetId="1">#REF!</definedName>
    <definedName name="A2716399K_Latest">#REF!</definedName>
    <definedName name="A2716400J" localSheetId="1">#REF!,#REF!</definedName>
    <definedName name="A2716400J">#REF!,#REF!</definedName>
    <definedName name="A2716400J_Data" localSheetId="1">#REF!</definedName>
    <definedName name="A2716400J_Data">#REF!</definedName>
    <definedName name="A2716400J_Latest" localSheetId="1">#REF!</definedName>
    <definedName name="A2716400J_Latest">#REF!</definedName>
    <definedName name="A2716401K" localSheetId="1">#REF!,#REF!</definedName>
    <definedName name="A2716401K">#REF!,#REF!</definedName>
    <definedName name="A2716401K_Data" localSheetId="1">#REF!</definedName>
    <definedName name="A2716401K_Data">#REF!</definedName>
    <definedName name="A2716401K_Latest" localSheetId="1">#REF!</definedName>
    <definedName name="A2716401K_Latest">#REF!</definedName>
    <definedName name="A2716404T" localSheetId="1">#REF!,#REF!</definedName>
    <definedName name="A2716404T">#REF!,#REF!</definedName>
    <definedName name="A2716404T_Data" localSheetId="1">#REF!</definedName>
    <definedName name="A2716404T_Data">#REF!</definedName>
    <definedName name="A2716404T_Latest" localSheetId="1">#REF!</definedName>
    <definedName name="A2716404T_Latest">#REF!</definedName>
    <definedName name="A2716405V" localSheetId="1">#REF!,#REF!</definedName>
    <definedName name="A2716405V">#REF!,#REF!</definedName>
    <definedName name="A2716405V_Data" localSheetId="1">#REF!</definedName>
    <definedName name="A2716405V_Data">#REF!</definedName>
    <definedName name="A2716405V_Latest" localSheetId="1">#REF!</definedName>
    <definedName name="A2716405V_Latest">#REF!</definedName>
    <definedName name="A2716406W" localSheetId="1">#REF!,#REF!</definedName>
    <definedName name="A2716406W">#REF!,#REF!</definedName>
    <definedName name="A2716406W_Data" localSheetId="1">#REF!</definedName>
    <definedName name="A2716406W_Data">#REF!</definedName>
    <definedName name="A2716406W_Latest" localSheetId="1">#REF!</definedName>
    <definedName name="A2716406W_Latest">#REF!</definedName>
    <definedName name="A2716407X" localSheetId="1">#REF!,#REF!</definedName>
    <definedName name="A2716407X">#REF!,#REF!</definedName>
    <definedName name="A2716407X_Data" localSheetId="1">#REF!</definedName>
    <definedName name="A2716407X_Data">#REF!</definedName>
    <definedName name="A2716407X_Latest" localSheetId="1">#REF!</definedName>
    <definedName name="A2716407X_Latest">#REF!</definedName>
    <definedName name="A2716408A" localSheetId="1">#REF!,#REF!</definedName>
    <definedName name="A2716408A">#REF!,#REF!</definedName>
    <definedName name="A2716408A_Data" localSheetId="1">#REF!</definedName>
    <definedName name="A2716408A_Data">#REF!</definedName>
    <definedName name="A2716408A_Latest" localSheetId="1">#REF!</definedName>
    <definedName name="A2716408A_Latest">#REF!</definedName>
    <definedName name="A2716409C" localSheetId="1">#REF!,#REF!</definedName>
    <definedName name="A2716409C">#REF!,#REF!</definedName>
    <definedName name="A2716409C_Data" localSheetId="1">#REF!</definedName>
    <definedName name="A2716409C_Data">#REF!</definedName>
    <definedName name="A2716409C_Latest" localSheetId="1">#REF!</definedName>
    <definedName name="A2716409C_Latest">#REF!</definedName>
    <definedName name="A2716410L" localSheetId="1">#REF!,#REF!</definedName>
    <definedName name="A2716410L">#REF!,#REF!</definedName>
    <definedName name="A2716410L_Data" localSheetId="1">#REF!</definedName>
    <definedName name="A2716410L_Data">#REF!</definedName>
    <definedName name="A2716410L_Latest" localSheetId="1">#REF!</definedName>
    <definedName name="A2716410L_Latest">#REF!</definedName>
    <definedName name="A2716411R" localSheetId="1">#REF!,#REF!</definedName>
    <definedName name="A2716411R">#REF!,#REF!</definedName>
    <definedName name="A2716411R_Data" localSheetId="1">#REF!</definedName>
    <definedName name="A2716411R_Data">#REF!</definedName>
    <definedName name="A2716411R_Latest" localSheetId="1">#REF!</definedName>
    <definedName name="A2716411R_Latest">#REF!</definedName>
    <definedName name="A2716412T" localSheetId="1">#REF!,#REF!</definedName>
    <definedName name="A2716412T">#REF!,#REF!</definedName>
    <definedName name="A2716412T_Data" localSheetId="1">#REF!</definedName>
    <definedName name="A2716412T_Data">#REF!</definedName>
    <definedName name="A2716412T_Latest" localSheetId="1">#REF!</definedName>
    <definedName name="A2716412T_Latest">#REF!</definedName>
    <definedName name="A2716413V" localSheetId="1">#REF!,#REF!</definedName>
    <definedName name="A2716413V">#REF!,#REF!</definedName>
    <definedName name="A2716413V_Data" localSheetId="1">#REF!</definedName>
    <definedName name="A2716413V_Data">#REF!</definedName>
    <definedName name="A2716413V_Latest" localSheetId="1">#REF!</definedName>
    <definedName name="A2716413V_Latest">#REF!</definedName>
    <definedName name="A2716414W" localSheetId="1">#REF!,#REF!</definedName>
    <definedName name="A2716414W">#REF!,#REF!</definedName>
    <definedName name="A2716414W_Data" localSheetId="1">#REF!</definedName>
    <definedName name="A2716414W_Data">#REF!</definedName>
    <definedName name="A2716414W_Latest" localSheetId="1">#REF!</definedName>
    <definedName name="A2716414W_Latest">#REF!</definedName>
    <definedName name="A2716584L" localSheetId="1">#REF!,#REF!</definedName>
    <definedName name="A2716584L">#REF!,#REF!</definedName>
    <definedName name="A2716584L_Data" localSheetId="1">#REF!</definedName>
    <definedName name="A2716584L_Data">#REF!</definedName>
    <definedName name="A2716584L_Latest" localSheetId="1">#REF!</definedName>
    <definedName name="A2716584L_Latest">#REF!</definedName>
    <definedName name="A2716585R" localSheetId="1">#REF!,#REF!</definedName>
    <definedName name="A2716585R">#REF!,#REF!</definedName>
    <definedName name="A2716585R_Data" localSheetId="1">#REF!</definedName>
    <definedName name="A2716585R_Data">#REF!</definedName>
    <definedName name="A2716585R_Latest" localSheetId="1">#REF!</definedName>
    <definedName name="A2716585R_Latest">#REF!</definedName>
    <definedName name="A2716587V" localSheetId="1">#REF!,#REF!</definedName>
    <definedName name="A2716587V">#REF!,#REF!</definedName>
    <definedName name="A2716587V_Data" localSheetId="1">#REF!</definedName>
    <definedName name="A2716587V_Data">#REF!</definedName>
    <definedName name="A2716587V_Latest" localSheetId="1">#REF!</definedName>
    <definedName name="A2716587V_Latest">#REF!</definedName>
    <definedName name="A3348484C" localSheetId="1">#REF!,#REF!</definedName>
    <definedName name="A3348484C">#REF!,#REF!</definedName>
    <definedName name="A3348484C_Data" localSheetId="1">#REF!</definedName>
    <definedName name="A3348484C_Data">#REF!</definedName>
    <definedName name="A3348484C_Latest" localSheetId="1">#REF!</definedName>
    <definedName name="A3348484C_Latest">#REF!</definedName>
    <definedName name="A3348485F" localSheetId="1">#REF!,#REF!</definedName>
    <definedName name="A3348485F">#REF!,#REF!</definedName>
    <definedName name="A3348485F_Data" localSheetId="1">#REF!</definedName>
    <definedName name="A3348485F_Data">#REF!</definedName>
    <definedName name="A3348485F_Latest" localSheetId="1">#REF!</definedName>
    <definedName name="A3348485F_Latest">#REF!</definedName>
    <definedName name="A3348486J" localSheetId="1">#REF!,#REF!</definedName>
    <definedName name="A3348486J">#REF!,#REF!</definedName>
    <definedName name="A3348486J_Data" localSheetId="1">#REF!</definedName>
    <definedName name="A3348486J_Data">#REF!</definedName>
    <definedName name="A3348486J_Latest" localSheetId="1">#REF!</definedName>
    <definedName name="A3348486J_Latest">#REF!</definedName>
    <definedName name="A3348487K" localSheetId="1">#REF!,#REF!</definedName>
    <definedName name="A3348487K">#REF!,#REF!</definedName>
    <definedName name="A3348487K_Data" localSheetId="1">#REF!</definedName>
    <definedName name="A3348487K_Data">#REF!</definedName>
    <definedName name="A3348487K_Latest" localSheetId="1">#REF!</definedName>
    <definedName name="A3348487K_Latest">#REF!</definedName>
    <definedName name="A3348488L" localSheetId="1">#REF!,#REF!</definedName>
    <definedName name="A3348488L">#REF!,#REF!</definedName>
    <definedName name="A3348488L_Data" localSheetId="1">#REF!</definedName>
    <definedName name="A3348488L_Data">#REF!</definedName>
    <definedName name="A3348488L_Latest" localSheetId="1">#REF!</definedName>
    <definedName name="A3348488L_Latest">#REF!</definedName>
    <definedName name="A3348489R" localSheetId="1">#REF!,#REF!</definedName>
    <definedName name="A3348489R">#REF!,#REF!</definedName>
    <definedName name="A3348489R_Data" localSheetId="1">#REF!</definedName>
    <definedName name="A3348489R_Data">#REF!</definedName>
    <definedName name="A3348489R_Latest" localSheetId="1">#REF!</definedName>
    <definedName name="A3348489R_Latest">#REF!</definedName>
    <definedName name="A3348490X" localSheetId="1">#REF!,#REF!</definedName>
    <definedName name="A3348490X">#REF!,#REF!</definedName>
    <definedName name="A3348490X_Data" localSheetId="1">#REF!</definedName>
    <definedName name="A3348490X_Data">#REF!</definedName>
    <definedName name="A3348490X_Latest" localSheetId="1">#REF!</definedName>
    <definedName name="A3348490X_Latest">#REF!</definedName>
    <definedName name="A3348491A" localSheetId="1">#REF!,#REF!</definedName>
    <definedName name="A3348491A">#REF!,#REF!</definedName>
    <definedName name="A3348491A_Data" localSheetId="1">#REF!</definedName>
    <definedName name="A3348491A_Data">#REF!</definedName>
    <definedName name="A3348491A_Latest" localSheetId="1">#REF!</definedName>
    <definedName name="A3348491A_Latest">#REF!</definedName>
    <definedName name="A3348492C" localSheetId="1">#REF!,#REF!</definedName>
    <definedName name="A3348492C">#REF!,#REF!</definedName>
    <definedName name="A3348492C_Data" localSheetId="1">#REF!</definedName>
    <definedName name="A3348492C_Data">#REF!</definedName>
    <definedName name="A3348492C_Latest" localSheetId="1">#REF!</definedName>
    <definedName name="A3348492C_Latest">#REF!</definedName>
    <definedName name="A3348493F" localSheetId="1">#REF!,#REF!</definedName>
    <definedName name="A3348493F">#REF!,#REF!</definedName>
    <definedName name="A3348493F_Data" localSheetId="1">#REF!</definedName>
    <definedName name="A3348493F_Data">#REF!</definedName>
    <definedName name="A3348493F_Latest" localSheetId="1">#REF!</definedName>
    <definedName name="A3348493F_Latest">#REF!</definedName>
    <definedName name="A3348494J" localSheetId="1">#REF!,#REF!</definedName>
    <definedName name="A3348494J">#REF!,#REF!</definedName>
    <definedName name="A3348494J_Data" localSheetId="1">#REF!</definedName>
    <definedName name="A3348494J_Data">#REF!</definedName>
    <definedName name="A3348494J_Latest" localSheetId="1">#REF!</definedName>
    <definedName name="A3348494J_Latest">#REF!</definedName>
    <definedName name="A3348495K" localSheetId="1">#REF!,#REF!</definedName>
    <definedName name="A3348495K">#REF!,#REF!</definedName>
    <definedName name="A3348495K_Data" localSheetId="1">#REF!</definedName>
    <definedName name="A3348495K_Data">#REF!</definedName>
    <definedName name="A3348495K_Latest" localSheetId="1">#REF!</definedName>
    <definedName name="A3348495K_Latest">#REF!</definedName>
    <definedName name="A3605670A" localSheetId="1">#REF!,#REF!</definedName>
    <definedName name="A3605670A">#REF!,#REF!</definedName>
    <definedName name="A3605670A_Data" localSheetId="1">#REF!</definedName>
    <definedName name="A3605670A_Data">#REF!</definedName>
    <definedName name="A3605670A_Latest" localSheetId="1">#REF!</definedName>
    <definedName name="A3605670A_Latest">#REF!</definedName>
    <definedName name="A3605672F" localSheetId="1">#REF!,#REF!</definedName>
    <definedName name="A3605672F">#REF!,#REF!</definedName>
    <definedName name="A3605672F_Data" localSheetId="1">#REF!</definedName>
    <definedName name="A3605672F_Data">#REF!</definedName>
    <definedName name="A3605672F_Latest" localSheetId="1">#REF!</definedName>
    <definedName name="A3605672F_Latest">#REF!</definedName>
    <definedName name="A3605673J" localSheetId="1">#REF!,#REF!</definedName>
    <definedName name="A3605673J">#REF!,#REF!</definedName>
    <definedName name="A3605673J_Data" localSheetId="1">#REF!</definedName>
    <definedName name="A3605673J_Data">#REF!</definedName>
    <definedName name="A3605673J_Latest" localSheetId="1">#REF!</definedName>
    <definedName name="A3605673J_Latest">#REF!</definedName>
    <definedName name="A3605674K" localSheetId="1">#REF!,#REF!</definedName>
    <definedName name="A3605674K">#REF!,#REF!</definedName>
    <definedName name="A3605674K_Data" localSheetId="1">#REF!</definedName>
    <definedName name="A3605674K_Data">#REF!</definedName>
    <definedName name="A3605674K_Latest" localSheetId="1">#REF!</definedName>
    <definedName name="A3605674K_Latest">#REF!</definedName>
    <definedName name="A3605676R" localSheetId="1">#REF!,#REF!</definedName>
    <definedName name="A3605676R">#REF!,#REF!</definedName>
    <definedName name="A3605676R_Data" localSheetId="1">#REF!</definedName>
    <definedName name="A3605676R_Data">#REF!</definedName>
    <definedName name="A3605676R_Latest" localSheetId="1">#REF!</definedName>
    <definedName name="A3605676R_Latest">#REF!</definedName>
    <definedName name="A3605677T" localSheetId="1">#REF!,#REF!</definedName>
    <definedName name="A3605677T">#REF!,#REF!</definedName>
    <definedName name="A3605677T_Data" localSheetId="1">#REF!</definedName>
    <definedName name="A3605677T_Data">#REF!</definedName>
    <definedName name="A3605677T_Latest" localSheetId="1">#REF!</definedName>
    <definedName name="A3605677T_Latest">#REF!</definedName>
    <definedName name="A3606066X" localSheetId="1">#REF!,#REF!</definedName>
    <definedName name="A3606066X">#REF!,#REF!</definedName>
    <definedName name="A3606066X_Data" localSheetId="1">#REF!</definedName>
    <definedName name="A3606066X_Data">#REF!</definedName>
    <definedName name="A3606066X_Latest" localSheetId="1">#REF!</definedName>
    <definedName name="A3606066X_Latest">#REF!</definedName>
    <definedName name="A3606067A" localSheetId="1">#REF!,#REF!</definedName>
    <definedName name="A3606067A">#REF!,#REF!</definedName>
    <definedName name="A3606067A_Data" localSheetId="1">#REF!</definedName>
    <definedName name="A3606067A_Data">#REF!</definedName>
    <definedName name="A3606067A_Latest" localSheetId="1">#REF!</definedName>
    <definedName name="A3606067A_Latest">#REF!</definedName>
    <definedName name="A3606069F" localSheetId="1">#REF!,#REF!</definedName>
    <definedName name="A3606069F">#REF!,#REF!</definedName>
    <definedName name="A3606069F_Data" localSheetId="1">#REF!</definedName>
    <definedName name="A3606069F_Data">#REF!</definedName>
    <definedName name="A3606069F_Latest" localSheetId="1">#REF!</definedName>
    <definedName name="A3606069F_Latest">#REF!</definedName>
    <definedName name="A3606070R" localSheetId="1">#REF!,#REF!</definedName>
    <definedName name="A3606070R">#REF!,#REF!</definedName>
    <definedName name="A3606070R_Data" localSheetId="1">#REF!</definedName>
    <definedName name="A3606070R_Data">#REF!</definedName>
    <definedName name="A3606070R_Latest" localSheetId="1">#REF!</definedName>
    <definedName name="A3606070R_Latest">#REF!</definedName>
    <definedName name="A3606072V" localSheetId="1">#REF!,#REF!</definedName>
    <definedName name="A3606072V">#REF!,#REF!</definedName>
    <definedName name="A3606072V_Data" localSheetId="1">#REF!</definedName>
    <definedName name="A3606072V_Data">#REF!</definedName>
    <definedName name="A3606072V_Latest" localSheetId="1">#REF!</definedName>
    <definedName name="A3606072V_Latest">#REF!</definedName>
    <definedName name="A3606073W" localSheetId="1">#REF!,#REF!</definedName>
    <definedName name="A3606073W">#REF!,#REF!</definedName>
    <definedName name="A3606073W_Data" localSheetId="1">#REF!</definedName>
    <definedName name="A3606073W_Data">#REF!</definedName>
    <definedName name="A3606073W_Latest" localSheetId="1">#REF!</definedName>
    <definedName name="A3606073W_Latest">#REF!</definedName>
    <definedName name="A83722605X" localSheetId="1">#REF!,#REF!</definedName>
    <definedName name="A83722605X">#REF!,#REF!</definedName>
    <definedName name="A83722605X_Data" localSheetId="1">#REF!</definedName>
    <definedName name="A83722605X_Data">#REF!</definedName>
    <definedName name="A83722605X_Latest" localSheetId="1">#REF!</definedName>
    <definedName name="A83722605X_Latest">#REF!</definedName>
    <definedName name="A83722606A" localSheetId="1">#REF!,#REF!</definedName>
    <definedName name="A83722606A">#REF!,#REF!</definedName>
    <definedName name="A83722606A_Data" localSheetId="1">#REF!</definedName>
    <definedName name="A83722606A_Data">#REF!</definedName>
    <definedName name="A83722606A_Latest" localSheetId="1">#REF!</definedName>
    <definedName name="A83722606A_Latest">#REF!</definedName>
    <definedName name="A83722607C" localSheetId="1">#REF!,#REF!</definedName>
    <definedName name="A83722607C">#REF!,#REF!</definedName>
    <definedName name="A83722607C_Data" localSheetId="1">#REF!</definedName>
    <definedName name="A83722607C_Data">#REF!</definedName>
    <definedName name="A83722607C_Latest" localSheetId="1">#REF!</definedName>
    <definedName name="A83722607C_Latest">#REF!</definedName>
    <definedName name="A83722608F" localSheetId="1">#REF!,#REF!</definedName>
    <definedName name="A83722608F">#REF!,#REF!</definedName>
    <definedName name="A83722608F_Data" localSheetId="1">#REF!</definedName>
    <definedName name="A83722608F_Data">#REF!</definedName>
    <definedName name="A83722608F_Latest" localSheetId="1">#REF!</definedName>
    <definedName name="A83722608F_Latest">#REF!</definedName>
    <definedName name="A83722609J" localSheetId="1">#REF!,#REF!</definedName>
    <definedName name="A83722609J">#REF!,#REF!</definedName>
    <definedName name="A83722609J_Data" localSheetId="1">#REF!</definedName>
    <definedName name="A83722609J_Data">#REF!</definedName>
    <definedName name="A83722609J_Latest" localSheetId="1">#REF!</definedName>
    <definedName name="A83722609J_Latest">#REF!</definedName>
    <definedName name="A83722610T" localSheetId="1">#REF!,#REF!</definedName>
    <definedName name="A83722610T">#REF!,#REF!</definedName>
    <definedName name="A83722610T_Data" localSheetId="1">#REF!</definedName>
    <definedName name="A83722610T_Data">#REF!</definedName>
    <definedName name="A83722610T_Latest" localSheetId="1">#REF!</definedName>
    <definedName name="A83722610T_Latest">#REF!</definedName>
    <definedName name="A83722611V" localSheetId="1">#REF!,#REF!</definedName>
    <definedName name="A83722611V">#REF!,#REF!</definedName>
    <definedName name="A83722611V_Data" localSheetId="1">#REF!</definedName>
    <definedName name="A83722611V_Data">#REF!</definedName>
    <definedName name="A83722611V_Latest" localSheetId="1">#REF!</definedName>
    <definedName name="A83722611V_Latest">#REF!</definedName>
    <definedName name="A83722612W" localSheetId="1">#REF!,#REF!</definedName>
    <definedName name="A83722612W">#REF!,#REF!</definedName>
    <definedName name="A83722612W_Data" localSheetId="1">#REF!</definedName>
    <definedName name="A83722612W_Data">#REF!</definedName>
    <definedName name="A83722612W_Latest" localSheetId="1">#REF!</definedName>
    <definedName name="A83722612W_Latest">#REF!</definedName>
    <definedName name="A83722613X" localSheetId="1">#REF!,#REF!</definedName>
    <definedName name="A83722613X">#REF!,#REF!</definedName>
    <definedName name="A83722613X_Data" localSheetId="1">#REF!</definedName>
    <definedName name="A83722613X_Data">#REF!</definedName>
    <definedName name="A83722613X_Latest" localSheetId="1">#REF!</definedName>
    <definedName name="A83722613X_Latest">#REF!</definedName>
    <definedName name="A83722620W" localSheetId="1">#REF!,#REF!</definedName>
    <definedName name="A83722620W">#REF!,#REF!</definedName>
    <definedName name="A83722620W_Data" localSheetId="1">#REF!</definedName>
    <definedName name="A83722620W_Data">#REF!</definedName>
    <definedName name="A83722620W_Latest" localSheetId="1">#REF!</definedName>
    <definedName name="A83722620W_Latest">#REF!</definedName>
    <definedName name="A83722621X" localSheetId="1">#REF!,#REF!</definedName>
    <definedName name="A83722621X">#REF!,#REF!</definedName>
    <definedName name="A83722621X_Data" localSheetId="1">#REF!</definedName>
    <definedName name="A83722621X_Data">#REF!</definedName>
    <definedName name="A83722621X_Latest" localSheetId="1">#REF!</definedName>
    <definedName name="A83722621X_Latest">#REF!</definedName>
    <definedName name="A83722622A" localSheetId="1">#REF!,#REF!</definedName>
    <definedName name="A83722622A">#REF!,#REF!</definedName>
    <definedName name="A83722622A_Data" localSheetId="1">#REF!</definedName>
    <definedName name="A83722622A_Data">#REF!</definedName>
    <definedName name="A83722622A_Latest" localSheetId="1">#REF!</definedName>
    <definedName name="A83722622A_Latest">#REF!</definedName>
    <definedName name="A85124990W" localSheetId="1">#REF!,#REF!</definedName>
    <definedName name="A85124990W">#REF!,#REF!</definedName>
    <definedName name="A85124990W_Data" localSheetId="1">#REF!</definedName>
    <definedName name="A85124990W_Data">#REF!</definedName>
    <definedName name="A85124990W_Latest" localSheetId="1">#REF!</definedName>
    <definedName name="A85124990W_Latest">#REF!</definedName>
    <definedName name="A85124991X" localSheetId="1">#REF!,#REF!</definedName>
    <definedName name="A85124991X">#REF!,#REF!</definedName>
    <definedName name="A85124991X_Data" localSheetId="1">#REF!</definedName>
    <definedName name="A85124991X_Data">#REF!</definedName>
    <definedName name="A85124991X_Latest" localSheetId="1">#REF!</definedName>
    <definedName name="A85124991X_Latest">#REF!</definedName>
    <definedName name="A85124992A" localSheetId="1">#REF!,#REF!</definedName>
    <definedName name="A85124992A">#REF!,#REF!</definedName>
    <definedName name="A85124992A_Data" localSheetId="1">#REF!</definedName>
    <definedName name="A85124992A_Data">#REF!</definedName>
    <definedName name="A85124992A_Latest" localSheetId="1">#REF!</definedName>
    <definedName name="A85124992A_Latest">#REF!</definedName>
    <definedName name="A85124993C" localSheetId="1">#REF!,#REF!</definedName>
    <definedName name="A85124993C">#REF!,#REF!</definedName>
    <definedName name="A85124993C_Data" localSheetId="1">#REF!</definedName>
    <definedName name="A85124993C_Data">#REF!</definedName>
    <definedName name="A85124993C_Latest" localSheetId="1">#REF!</definedName>
    <definedName name="A85124993C_Latest">#REF!</definedName>
    <definedName name="A85124994F" localSheetId="1">#REF!,#REF!</definedName>
    <definedName name="A85124994F">#REF!,#REF!</definedName>
    <definedName name="A85124994F_Data" localSheetId="1">#REF!</definedName>
    <definedName name="A85124994F_Data">#REF!</definedName>
    <definedName name="A85124994F_Latest" localSheetId="1">#REF!</definedName>
    <definedName name="A85124994F_Latest">#REF!</definedName>
    <definedName name="A85124995J" localSheetId="1">#REF!,#REF!</definedName>
    <definedName name="A85124995J">#REF!,#REF!</definedName>
    <definedName name="A85124995J_Data" localSheetId="1">#REF!</definedName>
    <definedName name="A85124995J_Data">#REF!</definedName>
    <definedName name="A85124995J_Latest" localSheetId="1">#REF!</definedName>
    <definedName name="A85124995J_Latest">#REF!</definedName>
    <definedName name="A85124996K" localSheetId="1">#REF!,#REF!</definedName>
    <definedName name="A85124996K">#REF!,#REF!</definedName>
    <definedName name="A85124996K_Data" localSheetId="1">#REF!</definedName>
    <definedName name="A85124996K_Data">#REF!</definedName>
    <definedName name="A85124996K_Latest" localSheetId="1">#REF!</definedName>
    <definedName name="A85124996K_Latest">#REF!</definedName>
    <definedName name="A85124997L" localSheetId="1">#REF!,#REF!</definedName>
    <definedName name="A85124997L">#REF!,#REF!</definedName>
    <definedName name="A85124997L_Data" localSheetId="1">#REF!</definedName>
    <definedName name="A85124997L_Data">#REF!</definedName>
    <definedName name="A85124997L_Latest" localSheetId="1">#REF!</definedName>
    <definedName name="A85124997L_Latest">#REF!</definedName>
    <definedName name="A85124998R" localSheetId="1">#REF!,#REF!</definedName>
    <definedName name="A85124998R">#REF!,#REF!</definedName>
    <definedName name="A85124998R_Data" localSheetId="1">#REF!</definedName>
    <definedName name="A85124998R_Data">#REF!</definedName>
    <definedName name="A85124998R_Latest" localSheetId="1">#REF!</definedName>
    <definedName name="A85124998R_Latest">#REF!</definedName>
    <definedName name="A85124999T" localSheetId="1">#REF!,#REF!</definedName>
    <definedName name="A85124999T">#REF!,#REF!</definedName>
    <definedName name="A85124999T_Data" localSheetId="1">#REF!</definedName>
    <definedName name="A85124999T_Data">#REF!</definedName>
    <definedName name="A85124999T_Latest" localSheetId="1">#REF!</definedName>
    <definedName name="A85124999T_Latest">#REF!</definedName>
    <definedName name="A85125000T" localSheetId="1">#REF!,#REF!</definedName>
    <definedName name="A85125000T">#REF!,#REF!</definedName>
    <definedName name="A85125000T_Data" localSheetId="1">#REF!</definedName>
    <definedName name="A85125000T_Data">#REF!</definedName>
    <definedName name="A85125000T_Latest" localSheetId="1">#REF!</definedName>
    <definedName name="A85125000T_Latest">#REF!</definedName>
    <definedName name="A85125001V" localSheetId="1">#REF!,#REF!</definedName>
    <definedName name="A85125001V">#REF!,#REF!</definedName>
    <definedName name="A85125001V_Data" localSheetId="1">#REF!</definedName>
    <definedName name="A85125001V_Data">#REF!</definedName>
    <definedName name="A85125001V_Latest" localSheetId="1">#REF!</definedName>
    <definedName name="A85125001V_Latest">#REF!</definedName>
    <definedName name="A85125002W" localSheetId="1">#REF!,#REF!</definedName>
    <definedName name="A85125002W">#REF!,#REF!</definedName>
    <definedName name="A85125002W_Data" localSheetId="1">#REF!</definedName>
    <definedName name="A85125002W_Data">#REF!</definedName>
    <definedName name="A85125002W_Latest" localSheetId="1">#REF!</definedName>
    <definedName name="A85125002W_Latest">#REF!</definedName>
    <definedName name="A85125003X" localSheetId="1">#REF!,#REF!</definedName>
    <definedName name="A85125003X">#REF!,#REF!</definedName>
    <definedName name="A85125003X_Data" localSheetId="1">#REF!</definedName>
    <definedName name="A85125003X_Data">#REF!</definedName>
    <definedName name="A85125003X_Latest" localSheetId="1">#REF!</definedName>
    <definedName name="A85125003X_Latest">#REF!</definedName>
    <definedName name="A85125004A" localSheetId="1">#REF!,#REF!</definedName>
    <definedName name="A85125004A">#REF!,#REF!</definedName>
    <definedName name="A85125004A_Data" localSheetId="1">#REF!</definedName>
    <definedName name="A85125004A_Data">#REF!</definedName>
    <definedName name="A85125004A_Latest" localSheetId="1">#REF!</definedName>
    <definedName name="A85125004A_Latest">#REF!</definedName>
    <definedName name="A85125005C" localSheetId="1">#REF!,#REF!</definedName>
    <definedName name="A85125005C">#REF!,#REF!</definedName>
    <definedName name="A85125005C_Data" localSheetId="1">#REF!</definedName>
    <definedName name="A85125005C_Data">#REF!</definedName>
    <definedName name="A85125005C_Latest" localSheetId="1">#REF!</definedName>
    <definedName name="A85125005C_Latest">#REF!</definedName>
    <definedName name="A85125006F" localSheetId="1">#REF!,#REF!</definedName>
    <definedName name="A85125006F">#REF!,#REF!</definedName>
    <definedName name="A85125006F_Data" localSheetId="1">#REF!</definedName>
    <definedName name="A85125006F_Data">#REF!</definedName>
    <definedName name="A85125006F_Latest" localSheetId="1">#REF!</definedName>
    <definedName name="A85125006F_Latest">#REF!</definedName>
    <definedName name="A85125007J" localSheetId="1">#REF!,#REF!</definedName>
    <definedName name="A85125007J">#REF!,#REF!</definedName>
    <definedName name="A85125007J_Data" localSheetId="1">#REF!</definedName>
    <definedName name="A85125007J_Data">#REF!</definedName>
    <definedName name="A85125007J_Latest" localSheetId="1">#REF!</definedName>
    <definedName name="A85125007J_Latest">#REF!</definedName>
    <definedName name="A85125008K" localSheetId="1">#REF!,#REF!</definedName>
    <definedName name="A85125008K">#REF!,#REF!</definedName>
    <definedName name="A85125008K_Data" localSheetId="1">#REF!</definedName>
    <definedName name="A85125008K_Data">#REF!</definedName>
    <definedName name="A85125008K_Latest" localSheetId="1">#REF!</definedName>
    <definedName name="A85125008K_Latest">#REF!</definedName>
    <definedName name="A85125009L" localSheetId="1">#REF!,#REF!</definedName>
    <definedName name="A85125009L">#REF!,#REF!</definedName>
    <definedName name="A85125009L_Data" localSheetId="1">#REF!</definedName>
    <definedName name="A85125009L_Data">#REF!</definedName>
    <definedName name="A85125009L_Latest" localSheetId="1">#REF!</definedName>
    <definedName name="A85125009L_Latest">#REF!</definedName>
    <definedName name="A85125010W" localSheetId="1">#REF!,#REF!</definedName>
    <definedName name="A85125010W">#REF!,#REF!</definedName>
    <definedName name="A85125010W_Data" localSheetId="1">#REF!</definedName>
    <definedName name="A85125010W_Data">#REF!</definedName>
    <definedName name="A85125010W_Latest" localSheetId="1">#REF!</definedName>
    <definedName name="A85125010W_Latest">#REF!</definedName>
    <definedName name="A85125011X" localSheetId="1">#REF!,#REF!</definedName>
    <definedName name="A85125011X">#REF!,#REF!</definedName>
    <definedName name="A85125011X_Data" localSheetId="1">#REF!</definedName>
    <definedName name="A85125011X_Data">#REF!</definedName>
    <definedName name="A85125011X_Latest" localSheetId="1">#REF!</definedName>
    <definedName name="A85125011X_Latest">#REF!</definedName>
    <definedName name="A85125012A" localSheetId="1">#REF!,#REF!</definedName>
    <definedName name="A85125012A">#REF!,#REF!</definedName>
    <definedName name="A85125012A_Data" localSheetId="1">#REF!</definedName>
    <definedName name="A85125012A_Data">#REF!</definedName>
    <definedName name="A85125012A_Latest" localSheetId="1">#REF!</definedName>
    <definedName name="A85125012A_Latest">#REF!</definedName>
    <definedName name="A85125013C" localSheetId="1">#REF!,#REF!</definedName>
    <definedName name="A85125013C">#REF!,#REF!</definedName>
    <definedName name="A85125013C_Data" localSheetId="1">#REF!</definedName>
    <definedName name="A85125013C_Data">#REF!</definedName>
    <definedName name="A85125013C_Latest" localSheetId="1">#REF!</definedName>
    <definedName name="A85125013C_Latest">#REF!</definedName>
    <definedName name="A85125014F" localSheetId="1">#REF!,#REF!</definedName>
    <definedName name="A85125014F">#REF!,#REF!</definedName>
    <definedName name="A85125014F_Data" localSheetId="1">#REF!</definedName>
    <definedName name="A85125014F_Data">#REF!</definedName>
    <definedName name="A85125014F_Latest" localSheetId="1">#REF!</definedName>
    <definedName name="A85125014F_Latest">#REF!</definedName>
    <definedName name="A85125015J" localSheetId="1">#REF!,#REF!</definedName>
    <definedName name="A85125015J">#REF!,#REF!</definedName>
    <definedName name="A85125015J_Data" localSheetId="1">#REF!</definedName>
    <definedName name="A85125015J_Data">#REF!</definedName>
    <definedName name="A85125015J_Latest" localSheetId="1">#REF!</definedName>
    <definedName name="A85125015J_Latest">#REF!</definedName>
    <definedName name="A85125016K" localSheetId="1">#REF!,#REF!</definedName>
    <definedName name="A85125016K">#REF!,#REF!</definedName>
    <definedName name="A85125016K_Data" localSheetId="1">#REF!</definedName>
    <definedName name="A85125016K_Data">#REF!</definedName>
    <definedName name="A85125016K_Latest" localSheetId="1">#REF!</definedName>
    <definedName name="A85125016K_Latest">#REF!</definedName>
    <definedName name="A85125017L" localSheetId="1">#REF!,#REF!</definedName>
    <definedName name="A85125017L">#REF!,#REF!</definedName>
    <definedName name="A85125017L_Data" localSheetId="1">#REF!</definedName>
    <definedName name="A85125017L_Data">#REF!</definedName>
    <definedName name="A85125017L_Latest" localSheetId="1">#REF!</definedName>
    <definedName name="A85125017L_Latest">#REF!</definedName>
    <definedName name="A85125018R" localSheetId="1">#REF!,#REF!</definedName>
    <definedName name="A85125018R">#REF!,#REF!</definedName>
    <definedName name="A85125018R_Data" localSheetId="1">#REF!</definedName>
    <definedName name="A85125018R_Data">#REF!</definedName>
    <definedName name="A85125018R_Latest" localSheetId="1">#REF!</definedName>
    <definedName name="A85125018R_Latest">#REF!</definedName>
    <definedName name="A85125019T" localSheetId="1">#REF!,#REF!</definedName>
    <definedName name="A85125019T">#REF!,#REF!</definedName>
    <definedName name="A85125019T_Data" localSheetId="1">#REF!</definedName>
    <definedName name="A85125019T_Data">#REF!</definedName>
    <definedName name="A85125019T_Latest" localSheetId="1">#REF!</definedName>
    <definedName name="A85125019T_Latest">#REF!</definedName>
    <definedName name="A85125020A" localSheetId="1">#REF!,#REF!</definedName>
    <definedName name="A85125020A">#REF!,#REF!</definedName>
    <definedName name="A85125020A_Data" localSheetId="1">#REF!</definedName>
    <definedName name="A85125020A_Data">#REF!</definedName>
    <definedName name="A85125020A_Latest" localSheetId="1">#REF!</definedName>
    <definedName name="A85125020A_Latest">#REF!</definedName>
    <definedName name="A85125021C" localSheetId="1">#REF!,#REF!</definedName>
    <definedName name="A85125021C">#REF!,#REF!</definedName>
    <definedName name="A85125021C_Data" localSheetId="1">#REF!</definedName>
    <definedName name="A85125021C_Data">#REF!</definedName>
    <definedName name="A85125021C_Latest" localSheetId="1">#REF!</definedName>
    <definedName name="A85125021C_Latest">#REF!</definedName>
    <definedName name="A85125022F" localSheetId="1">#REF!,#REF!</definedName>
    <definedName name="A85125022F">#REF!,#REF!</definedName>
    <definedName name="A85125022F_Data" localSheetId="1">#REF!</definedName>
    <definedName name="A85125022F_Data">#REF!</definedName>
    <definedName name="A85125022F_Latest" localSheetId="1">#REF!</definedName>
    <definedName name="A85125022F_Latest">#REF!</definedName>
    <definedName name="A85125023J" localSheetId="1">#REF!,#REF!</definedName>
    <definedName name="A85125023J">#REF!,#REF!</definedName>
    <definedName name="A85125023J_Data" localSheetId="1">#REF!</definedName>
    <definedName name="A85125023J_Data">#REF!</definedName>
    <definedName name="A85125023J_Latest" localSheetId="1">#REF!</definedName>
    <definedName name="A85125023J_Latest">#REF!</definedName>
    <definedName name="A85125024K" localSheetId="1">#REF!,#REF!</definedName>
    <definedName name="A85125024K">#REF!,#REF!</definedName>
    <definedName name="A85125024K_Data" localSheetId="1">#REF!</definedName>
    <definedName name="A85125024K_Data">#REF!</definedName>
    <definedName name="A85125024K_Latest" localSheetId="1">#REF!</definedName>
    <definedName name="A85125024K_Latest">#REF!</definedName>
    <definedName name="A85125025L" localSheetId="1">#REF!,#REF!</definedName>
    <definedName name="A85125025L">#REF!,#REF!</definedName>
    <definedName name="A85125025L_Data" localSheetId="1">#REF!</definedName>
    <definedName name="A85125025L_Data">#REF!</definedName>
    <definedName name="A85125025L_Latest" localSheetId="1">#REF!</definedName>
    <definedName name="A85125025L_Latest">#REF!</definedName>
    <definedName name="A85125026R" localSheetId="1">#REF!,#REF!</definedName>
    <definedName name="A85125026R">#REF!,#REF!</definedName>
    <definedName name="A85125026R_Data" localSheetId="1">#REF!</definedName>
    <definedName name="A85125026R_Data">#REF!</definedName>
    <definedName name="A85125026R_Latest" localSheetId="1">#REF!</definedName>
    <definedName name="A85125026R_Latest">#REF!</definedName>
    <definedName name="A85125027T" localSheetId="1">#REF!,#REF!</definedName>
    <definedName name="A85125027T">#REF!,#REF!</definedName>
    <definedName name="A85125027T_Data" localSheetId="1">#REF!</definedName>
    <definedName name="A85125027T_Data">#REF!</definedName>
    <definedName name="A85125027T_Latest" localSheetId="1">#REF!</definedName>
    <definedName name="A85125027T_Latest">#REF!</definedName>
    <definedName name="A85125028V" localSheetId="1">#REF!,#REF!</definedName>
    <definedName name="A85125028V">#REF!,#REF!</definedName>
    <definedName name="A85125028V_Data" localSheetId="1">#REF!</definedName>
    <definedName name="A85125028V_Data">#REF!</definedName>
    <definedName name="A85125028V_Latest" localSheetId="1">#REF!</definedName>
    <definedName name="A85125028V_Latest">#REF!</definedName>
    <definedName name="A85125029W" localSheetId="1">#REF!,#REF!</definedName>
    <definedName name="A85125029W">#REF!,#REF!</definedName>
    <definedName name="A85125029W_Data" localSheetId="1">#REF!</definedName>
    <definedName name="A85125029W_Data">#REF!</definedName>
    <definedName name="A85125029W_Latest" localSheetId="1">#REF!</definedName>
    <definedName name="A85125029W_Latest">#REF!</definedName>
    <definedName name="A85125030F" localSheetId="1">#REF!,#REF!</definedName>
    <definedName name="A85125030F">#REF!,#REF!</definedName>
    <definedName name="A85125030F_Data" localSheetId="1">#REF!</definedName>
    <definedName name="A85125030F_Data">#REF!</definedName>
    <definedName name="A85125030F_Latest" localSheetId="1">#REF!</definedName>
    <definedName name="A85125030F_Latest">#REF!</definedName>
    <definedName name="A85125031J" localSheetId="1">#REF!,#REF!</definedName>
    <definedName name="A85125031J">#REF!,#REF!</definedName>
    <definedName name="A85125031J_Data" localSheetId="1">#REF!</definedName>
    <definedName name="A85125031J_Data">#REF!</definedName>
    <definedName name="A85125031J_Latest" localSheetId="1">#REF!</definedName>
    <definedName name="A85125031J_Latest">#REF!</definedName>
    <definedName name="A85125032K" localSheetId="1">#REF!,#REF!</definedName>
    <definedName name="A85125032K">#REF!,#REF!</definedName>
    <definedName name="A85125032K_Data" localSheetId="1">#REF!</definedName>
    <definedName name="A85125032K_Data">#REF!</definedName>
    <definedName name="A85125032K_Latest" localSheetId="1">#REF!</definedName>
    <definedName name="A85125032K_Latest">#REF!</definedName>
    <definedName name="A85125033L" localSheetId="1">#REF!,#REF!</definedName>
    <definedName name="A85125033L">#REF!,#REF!</definedName>
    <definedName name="A85125033L_Data" localSheetId="1">#REF!</definedName>
    <definedName name="A85125033L_Data">#REF!</definedName>
    <definedName name="A85125033L_Latest" localSheetId="1">#REF!</definedName>
    <definedName name="A85125033L_Latest">#REF!</definedName>
    <definedName name="A85125034R" localSheetId="1">#REF!,#REF!</definedName>
    <definedName name="A85125034R">#REF!,#REF!</definedName>
    <definedName name="A85125034R_Data" localSheetId="1">#REF!</definedName>
    <definedName name="A85125034R_Data">#REF!</definedName>
    <definedName name="A85125034R_Latest" localSheetId="1">#REF!</definedName>
    <definedName name="A85125034R_Latest">#REF!</definedName>
    <definedName name="A85125035T" localSheetId="1">#REF!,#REF!</definedName>
    <definedName name="A85125035T">#REF!,#REF!</definedName>
    <definedName name="A85125035T_Data" localSheetId="1">#REF!</definedName>
    <definedName name="A85125035T_Data">#REF!</definedName>
    <definedName name="A85125035T_Latest" localSheetId="1">#REF!</definedName>
    <definedName name="A85125035T_Latest">#REF!</definedName>
    <definedName name="A85125036V" localSheetId="1">#REF!,#REF!</definedName>
    <definedName name="A85125036V">#REF!,#REF!</definedName>
    <definedName name="A85125036V_Data" localSheetId="1">#REF!</definedName>
    <definedName name="A85125036V_Data">#REF!</definedName>
    <definedName name="A85125036V_Latest" localSheetId="1">#REF!</definedName>
    <definedName name="A85125036V_Latest">#REF!</definedName>
    <definedName name="A85125037W" localSheetId="1">#REF!,#REF!</definedName>
    <definedName name="A85125037W">#REF!,#REF!</definedName>
    <definedName name="A85125037W_Data" localSheetId="1">#REF!</definedName>
    <definedName name="A85125037W_Data">#REF!</definedName>
    <definedName name="A85125037W_Latest" localSheetId="1">#REF!</definedName>
    <definedName name="A85125037W_Latest">#REF!</definedName>
    <definedName name="A85125038X" localSheetId="1">#REF!,#REF!</definedName>
    <definedName name="A85125038X">#REF!,#REF!</definedName>
    <definedName name="A85125038X_Data" localSheetId="1">#REF!</definedName>
    <definedName name="A85125038X_Data">#REF!</definedName>
    <definedName name="A85125038X_Latest" localSheetId="1">#REF!</definedName>
    <definedName name="A85125038X_Latest">#REF!</definedName>
    <definedName name="A85125039A" localSheetId="1">#REF!,#REF!</definedName>
    <definedName name="A85125039A">#REF!,#REF!</definedName>
    <definedName name="A85125039A_Data" localSheetId="1">#REF!</definedName>
    <definedName name="A85125039A_Data">#REF!</definedName>
    <definedName name="A85125039A_Latest" localSheetId="1">#REF!</definedName>
    <definedName name="A85125039A_Latest">#REF!</definedName>
    <definedName name="A85125040K" localSheetId="1">#REF!,#REF!</definedName>
    <definedName name="A85125040K">#REF!,#REF!</definedName>
    <definedName name="A85125040K_Data" localSheetId="1">#REF!</definedName>
    <definedName name="A85125040K_Data">#REF!</definedName>
    <definedName name="A85125040K_Latest" localSheetId="1">#REF!</definedName>
    <definedName name="A85125040K_Latest">#REF!</definedName>
    <definedName name="A85125041L" localSheetId="1">#REF!,#REF!</definedName>
    <definedName name="A85125041L">#REF!,#REF!</definedName>
    <definedName name="A85125041L_Data" localSheetId="1">#REF!</definedName>
    <definedName name="A85125041L_Data">#REF!</definedName>
    <definedName name="A85125041L_Latest" localSheetId="1">#REF!</definedName>
    <definedName name="A85125041L_Latest">#REF!</definedName>
    <definedName name="A85125042R" localSheetId="1">#REF!,#REF!</definedName>
    <definedName name="A85125042R">#REF!,#REF!</definedName>
    <definedName name="A85125042R_Data" localSheetId="1">#REF!</definedName>
    <definedName name="A85125042R_Data">#REF!</definedName>
    <definedName name="A85125042R_Latest" localSheetId="1">#REF!</definedName>
    <definedName name="A85125042R_Latest">#REF!</definedName>
    <definedName name="A85125043T" localSheetId="1">#REF!,#REF!</definedName>
    <definedName name="A85125043T">#REF!,#REF!</definedName>
    <definedName name="A85125043T_Data" localSheetId="1">#REF!</definedName>
    <definedName name="A85125043T_Data">#REF!</definedName>
    <definedName name="A85125043T_Latest" localSheetId="1">#REF!</definedName>
    <definedName name="A85125043T_Latest">#REF!</definedName>
    <definedName name="A85125044V" localSheetId="1">#REF!,#REF!</definedName>
    <definedName name="A85125044V">#REF!,#REF!</definedName>
    <definedName name="A85125044V_Data" localSheetId="1">#REF!</definedName>
    <definedName name="A85125044V_Data">#REF!</definedName>
    <definedName name="A85125044V_Latest" localSheetId="1">#REF!</definedName>
    <definedName name="A85125044V_Latest">#REF!</definedName>
    <definedName name="A85125045W" localSheetId="1">#REF!,#REF!</definedName>
    <definedName name="A85125045W">#REF!,#REF!</definedName>
    <definedName name="A85125045W_Data" localSheetId="1">#REF!</definedName>
    <definedName name="A85125045W_Data">#REF!</definedName>
    <definedName name="A85125045W_Latest" localSheetId="1">#REF!</definedName>
    <definedName name="A85125045W_Latest">#REF!</definedName>
    <definedName name="A85125046X" localSheetId="1">#REF!,#REF!</definedName>
    <definedName name="A85125046X">#REF!,#REF!</definedName>
    <definedName name="A85125046X_Data" localSheetId="1">#REF!</definedName>
    <definedName name="A85125046X_Data">#REF!</definedName>
    <definedName name="A85125046X_Latest" localSheetId="1">#REF!</definedName>
    <definedName name="A85125046X_Latest">#REF!</definedName>
    <definedName name="A85125047A" localSheetId="1">#REF!,#REF!</definedName>
    <definedName name="A85125047A">#REF!,#REF!</definedName>
    <definedName name="A85125047A_Data" localSheetId="1">#REF!</definedName>
    <definedName name="A85125047A_Data">#REF!</definedName>
    <definedName name="A85125047A_Latest" localSheetId="1">#REF!</definedName>
    <definedName name="A85125047A_Latest">#REF!</definedName>
    <definedName name="A85125048C" localSheetId="1">#REF!,#REF!</definedName>
    <definedName name="A85125048C">#REF!,#REF!</definedName>
    <definedName name="A85125048C_Data" localSheetId="1">#REF!</definedName>
    <definedName name="A85125048C_Data">#REF!</definedName>
    <definedName name="A85125048C_Latest" localSheetId="1">#REF!</definedName>
    <definedName name="A85125048C_Latest">#REF!</definedName>
    <definedName name="A85125049F" localSheetId="1">#REF!,#REF!</definedName>
    <definedName name="A85125049F">#REF!,#REF!</definedName>
    <definedName name="A85125049F_Data" localSheetId="1">#REF!</definedName>
    <definedName name="A85125049F_Data">#REF!</definedName>
    <definedName name="A85125049F_Latest" localSheetId="1">#REF!</definedName>
    <definedName name="A85125049F_Latest">#REF!</definedName>
    <definedName name="A85125050R" localSheetId="1">#REF!,#REF!</definedName>
    <definedName name="A85125050R">#REF!,#REF!</definedName>
    <definedName name="A85125050R_Data" localSheetId="1">#REF!</definedName>
    <definedName name="A85125050R_Data">#REF!</definedName>
    <definedName name="A85125050R_Latest" localSheetId="1">#REF!</definedName>
    <definedName name="A85125050R_Latest">#REF!</definedName>
    <definedName name="A85125051T" localSheetId="1">#REF!,#REF!</definedName>
    <definedName name="A85125051T">#REF!,#REF!</definedName>
    <definedName name="A85125051T_Data" localSheetId="1">#REF!</definedName>
    <definedName name="A85125051T_Data">#REF!</definedName>
    <definedName name="A85125051T_Latest" localSheetId="1">#REF!</definedName>
    <definedName name="A85125051T_Latest">#REF!</definedName>
    <definedName name="A85125052V" localSheetId="1">#REF!,#REF!</definedName>
    <definedName name="A85125052V">#REF!,#REF!</definedName>
    <definedName name="A85125052V_Data" localSheetId="1">#REF!</definedName>
    <definedName name="A85125052V_Data">#REF!</definedName>
    <definedName name="A85125052V_Latest" localSheetId="1">#REF!</definedName>
    <definedName name="A85125052V_Latest">#REF!</definedName>
    <definedName name="A85125053W" localSheetId="1">#REF!,#REF!</definedName>
    <definedName name="A85125053W">#REF!,#REF!</definedName>
    <definedName name="A85125053W_Data" localSheetId="1">#REF!</definedName>
    <definedName name="A85125053W_Data">#REF!</definedName>
    <definedName name="A85125053W_Latest" localSheetId="1">#REF!</definedName>
    <definedName name="A85125053W_Latest">#REF!</definedName>
    <definedName name="A85125054X" localSheetId="1">#REF!,#REF!</definedName>
    <definedName name="A85125054X">#REF!,#REF!</definedName>
    <definedName name="A85125054X_Data" localSheetId="1">#REF!</definedName>
    <definedName name="A85125054X_Data">#REF!</definedName>
    <definedName name="A85125054X_Latest" localSheetId="1">#REF!</definedName>
    <definedName name="A85125054X_Latest">#REF!</definedName>
    <definedName name="A85125055A" localSheetId="1">#REF!,#REF!</definedName>
    <definedName name="A85125055A">#REF!,#REF!</definedName>
    <definedName name="A85125055A_Data" localSheetId="1">#REF!</definedName>
    <definedName name="A85125055A_Data">#REF!</definedName>
    <definedName name="A85125055A_Latest" localSheetId="1">#REF!</definedName>
    <definedName name="A85125055A_Latest">#REF!</definedName>
    <definedName name="A85125056C" localSheetId="1">#REF!,#REF!</definedName>
    <definedName name="A85125056C">#REF!,#REF!</definedName>
    <definedName name="A85125056C_Data" localSheetId="1">#REF!</definedName>
    <definedName name="A85125056C_Data">#REF!</definedName>
    <definedName name="A85125056C_Latest" localSheetId="1">#REF!</definedName>
    <definedName name="A85125056C_Latest">#REF!</definedName>
    <definedName name="A85125057F" localSheetId="1">#REF!,#REF!</definedName>
    <definedName name="A85125057F">#REF!,#REF!</definedName>
    <definedName name="A85125057F_Data" localSheetId="1">#REF!</definedName>
    <definedName name="A85125057F_Data">#REF!</definedName>
    <definedName name="A85125057F_Latest" localSheetId="1">#REF!</definedName>
    <definedName name="A85125057F_Latest">#REF!</definedName>
    <definedName name="A85125379W" localSheetId="1">#REF!,#REF!</definedName>
    <definedName name="A85125379W">#REF!,#REF!</definedName>
    <definedName name="A85125379W_Data" localSheetId="1">#REF!</definedName>
    <definedName name="A85125379W_Data">#REF!</definedName>
    <definedName name="A85125379W_Latest" localSheetId="1">#REF!</definedName>
    <definedName name="A85125379W_Latest">#REF!</definedName>
    <definedName name="A85125380F" localSheetId="1">#REF!,#REF!</definedName>
    <definedName name="A85125380F">#REF!,#REF!</definedName>
    <definedName name="A85125380F_Data" localSheetId="1">#REF!</definedName>
    <definedName name="A85125380F_Data">#REF!</definedName>
    <definedName name="A85125380F_Latest" localSheetId="1">#REF!</definedName>
    <definedName name="A85125380F_Latest">#REF!</definedName>
    <definedName name="A85125381J" localSheetId="1">#REF!,#REF!</definedName>
    <definedName name="A85125381J">#REF!,#REF!</definedName>
    <definedName name="A85125381J_Data" localSheetId="1">#REF!</definedName>
    <definedName name="A85125381J_Data">#REF!</definedName>
    <definedName name="A85125381J_Latest" localSheetId="1">#REF!</definedName>
    <definedName name="A85125381J_Latest">#REF!</definedName>
    <definedName name="A85125382K" localSheetId="1">#REF!,#REF!</definedName>
    <definedName name="A85125382K">#REF!,#REF!</definedName>
    <definedName name="A85125382K_Data" localSheetId="1">#REF!</definedName>
    <definedName name="A85125382K_Data">#REF!</definedName>
    <definedName name="A85125382K_Latest" localSheetId="1">#REF!</definedName>
    <definedName name="A85125382K_Latest">#REF!</definedName>
    <definedName name="A85125383L" localSheetId="1">#REF!,#REF!</definedName>
    <definedName name="A85125383L">#REF!,#REF!</definedName>
    <definedName name="A85125383L_Data" localSheetId="1">#REF!</definedName>
    <definedName name="A85125383L_Data">#REF!</definedName>
    <definedName name="A85125383L_Latest" localSheetId="1">#REF!</definedName>
    <definedName name="A85125383L_Latest">#REF!</definedName>
    <definedName name="A85125384R" localSheetId="1">#REF!,#REF!</definedName>
    <definedName name="A85125384R">#REF!,#REF!</definedName>
    <definedName name="A85125384R_Data" localSheetId="1">#REF!</definedName>
    <definedName name="A85125384R_Data">#REF!</definedName>
    <definedName name="A85125384R_Latest" localSheetId="1">#REF!</definedName>
    <definedName name="A85125384R_Latest">#REF!</definedName>
    <definedName name="A85125385T" localSheetId="1">#REF!,#REF!</definedName>
    <definedName name="A85125385T">#REF!,#REF!</definedName>
    <definedName name="A85125385T_Data" localSheetId="1">#REF!</definedName>
    <definedName name="A85125385T_Data">#REF!</definedName>
    <definedName name="A85125385T_Latest" localSheetId="1">#REF!</definedName>
    <definedName name="A85125385T_Latest">#REF!</definedName>
    <definedName name="A85125386V" localSheetId="1">#REF!,#REF!</definedName>
    <definedName name="A85125386V">#REF!,#REF!</definedName>
    <definedName name="A85125386V_Data" localSheetId="1">#REF!</definedName>
    <definedName name="A85125386V_Data">#REF!</definedName>
    <definedName name="A85125386V_Latest" localSheetId="1">#REF!</definedName>
    <definedName name="A85125386V_Latest">#REF!</definedName>
    <definedName name="A85125387W" localSheetId="1">#REF!,#REF!</definedName>
    <definedName name="A85125387W">#REF!,#REF!</definedName>
    <definedName name="A85125387W_Data" localSheetId="1">#REF!</definedName>
    <definedName name="A85125387W_Data">#REF!</definedName>
    <definedName name="A85125387W_Latest" localSheetId="1">#REF!</definedName>
    <definedName name="A85125387W_Latest">#REF!</definedName>
    <definedName name="A85125388X" localSheetId="1">#REF!,#REF!</definedName>
    <definedName name="A85125388X">#REF!,#REF!</definedName>
    <definedName name="A85125388X_Data" localSheetId="1">#REF!</definedName>
    <definedName name="A85125388X_Data">#REF!</definedName>
    <definedName name="A85125388X_Latest" localSheetId="1">#REF!</definedName>
    <definedName name="A85125388X_Latest">#REF!</definedName>
    <definedName name="A85125389A" localSheetId="1">#REF!,#REF!</definedName>
    <definedName name="A85125389A">#REF!,#REF!</definedName>
    <definedName name="A85125389A_Data" localSheetId="1">#REF!</definedName>
    <definedName name="A85125389A_Data">#REF!</definedName>
    <definedName name="A85125389A_Latest" localSheetId="1">#REF!</definedName>
    <definedName name="A85125389A_Latest">#REF!</definedName>
    <definedName name="A85125390K" localSheetId="1">#REF!,#REF!</definedName>
    <definedName name="A85125390K">#REF!,#REF!</definedName>
    <definedName name="A85125390K_Data" localSheetId="1">#REF!</definedName>
    <definedName name="A85125390K_Data">#REF!</definedName>
    <definedName name="A85125390K_Latest" localSheetId="1">#REF!</definedName>
    <definedName name="A85125390K_Latest">#REF!</definedName>
    <definedName name="A85125391L" localSheetId="1">#REF!,#REF!</definedName>
    <definedName name="A85125391L">#REF!,#REF!</definedName>
    <definedName name="A85125391L_Data" localSheetId="1">#REF!</definedName>
    <definedName name="A85125391L_Data">#REF!</definedName>
    <definedName name="A85125391L_Latest" localSheetId="1">#REF!</definedName>
    <definedName name="A85125391L_Latest">#REF!</definedName>
    <definedName name="A85125392R" localSheetId="1">#REF!,#REF!</definedName>
    <definedName name="A85125392R">#REF!,#REF!</definedName>
    <definedName name="A85125392R_Data" localSheetId="1">#REF!</definedName>
    <definedName name="A85125392R_Data">#REF!</definedName>
    <definedName name="A85125392R_Latest" localSheetId="1">#REF!</definedName>
    <definedName name="A85125392R_Latest">#REF!</definedName>
    <definedName name="A85125393T" localSheetId="1">#REF!,#REF!</definedName>
    <definedName name="A85125393T">#REF!,#REF!</definedName>
    <definedName name="A85125393T_Data" localSheetId="1">#REF!</definedName>
    <definedName name="A85125393T_Data">#REF!</definedName>
    <definedName name="A85125393T_Latest" localSheetId="1">#REF!</definedName>
    <definedName name="A85125393T_Latest">#REF!</definedName>
    <definedName name="A85125394V" localSheetId="1">#REF!,#REF!</definedName>
    <definedName name="A85125394V">#REF!,#REF!</definedName>
    <definedName name="A85125394V_Data" localSheetId="1">#REF!</definedName>
    <definedName name="A85125394V_Data">#REF!</definedName>
    <definedName name="A85125394V_Latest" localSheetId="1">#REF!</definedName>
    <definedName name="A85125394V_Latest">#REF!</definedName>
    <definedName name="A85125811W" localSheetId="1">#REF!,#REF!</definedName>
    <definedName name="A85125811W">#REF!,#REF!</definedName>
    <definedName name="A85125811W_Data" localSheetId="1">#REF!</definedName>
    <definedName name="A85125811W_Data">#REF!</definedName>
    <definedName name="A85125811W_Latest" localSheetId="1">#REF!</definedName>
    <definedName name="A85125811W_Latest">#REF!</definedName>
    <definedName name="A85125812X" localSheetId="1">#REF!,#REF!</definedName>
    <definedName name="A85125812X">#REF!,#REF!</definedName>
    <definedName name="A85125812X_Data" localSheetId="1">#REF!</definedName>
    <definedName name="A85125812X_Data">#REF!</definedName>
    <definedName name="A85125812X_Latest" localSheetId="1">#REF!</definedName>
    <definedName name="A85125812X_Latest">#REF!</definedName>
    <definedName name="A85125813A" localSheetId="1">#REF!,#REF!</definedName>
    <definedName name="A85125813A">#REF!,#REF!</definedName>
    <definedName name="A85125813A_Data" localSheetId="1">#REF!</definedName>
    <definedName name="A85125813A_Data">#REF!</definedName>
    <definedName name="A85125813A_Latest" localSheetId="1">#REF!</definedName>
    <definedName name="A85125813A_Latest">#REF!</definedName>
    <definedName name="A85125814C" localSheetId="1">#REF!,#REF!</definedName>
    <definedName name="A85125814C">#REF!,#REF!</definedName>
    <definedName name="A85125814C_Data" localSheetId="1">#REF!</definedName>
    <definedName name="A85125814C_Data">#REF!</definedName>
    <definedName name="A85125814C_Latest" localSheetId="1">#REF!</definedName>
    <definedName name="A85125814C_Latest">#REF!</definedName>
    <definedName name="A85125815F" localSheetId="1">#REF!,#REF!</definedName>
    <definedName name="A85125815F">#REF!,#REF!</definedName>
    <definedName name="A85125815F_Data" localSheetId="1">#REF!</definedName>
    <definedName name="A85125815F_Data">#REF!</definedName>
    <definedName name="A85125815F_Latest" localSheetId="1">#REF!</definedName>
    <definedName name="A85125815F_Latest">#REF!</definedName>
    <definedName name="A85125816J" localSheetId="1">#REF!,#REF!</definedName>
    <definedName name="A85125816J">#REF!,#REF!</definedName>
    <definedName name="A85125816J_Data" localSheetId="1">#REF!</definedName>
    <definedName name="A85125816J_Data">#REF!</definedName>
    <definedName name="A85125816J_Latest" localSheetId="1">#REF!</definedName>
    <definedName name="A85125816J_Latest">#REF!</definedName>
    <definedName name="A85125817K" localSheetId="1">#REF!,#REF!</definedName>
    <definedName name="A85125817K">#REF!,#REF!</definedName>
    <definedName name="A85125817K_Data" localSheetId="1">#REF!</definedName>
    <definedName name="A85125817K_Data">#REF!</definedName>
    <definedName name="A85125817K_Latest" localSheetId="1">#REF!</definedName>
    <definedName name="A85125817K_Latest">#REF!</definedName>
    <definedName name="A85125818L" localSheetId="1">#REF!,#REF!</definedName>
    <definedName name="A85125818L">#REF!,#REF!</definedName>
    <definedName name="A85125818L_Data" localSheetId="1">#REF!</definedName>
    <definedName name="A85125818L_Data">#REF!</definedName>
    <definedName name="A85125818L_Latest" localSheetId="1">#REF!</definedName>
    <definedName name="A85125818L_Latest">#REF!</definedName>
    <definedName name="A85125819R" localSheetId="1">#REF!,#REF!</definedName>
    <definedName name="A85125819R">#REF!,#REF!</definedName>
    <definedName name="A85125819R_Data" localSheetId="1">#REF!</definedName>
    <definedName name="A85125819R_Data">#REF!</definedName>
    <definedName name="A85125819R_Latest" localSheetId="1">#REF!</definedName>
    <definedName name="A85125819R_Latest">#REF!</definedName>
    <definedName name="A85125820X" localSheetId="1">#REF!,#REF!</definedName>
    <definedName name="A85125820X">#REF!,#REF!</definedName>
    <definedName name="A85125820X_Data" localSheetId="1">#REF!</definedName>
    <definedName name="A85125820X_Data">#REF!</definedName>
    <definedName name="A85125820X_Latest" localSheetId="1">#REF!</definedName>
    <definedName name="A85125820X_Latest">#REF!</definedName>
    <definedName name="A85125821A" localSheetId="1">#REF!,#REF!</definedName>
    <definedName name="A85125821A">#REF!,#REF!</definedName>
    <definedName name="A85125821A_Data" localSheetId="1">#REF!</definedName>
    <definedName name="A85125821A_Data">#REF!</definedName>
    <definedName name="A85125821A_Latest" localSheetId="1">#REF!</definedName>
    <definedName name="A85125821A_Latest">#REF!</definedName>
    <definedName name="A85125822C" localSheetId="1">#REF!,#REF!</definedName>
    <definedName name="A85125822C">#REF!,#REF!</definedName>
    <definedName name="A85125822C_Data" localSheetId="1">#REF!</definedName>
    <definedName name="A85125822C_Data">#REF!</definedName>
    <definedName name="A85125822C_Latest" localSheetId="1">#REF!</definedName>
    <definedName name="A85125822C_Latest">#REF!</definedName>
    <definedName name="A85125823F" localSheetId="1">#REF!,#REF!</definedName>
    <definedName name="A85125823F">#REF!,#REF!</definedName>
    <definedName name="A85125823F_Data" localSheetId="1">#REF!</definedName>
    <definedName name="A85125823F_Data">#REF!</definedName>
    <definedName name="A85125823F_Latest" localSheetId="1">#REF!</definedName>
    <definedName name="A85125823F_Latest">#REF!</definedName>
    <definedName name="A85125824J" localSheetId="1">#REF!,#REF!</definedName>
    <definedName name="A85125824J">#REF!,#REF!</definedName>
    <definedName name="A85125824J_Data" localSheetId="1">#REF!</definedName>
    <definedName name="A85125824J_Data">#REF!</definedName>
    <definedName name="A85125824J_Latest" localSheetId="1">#REF!</definedName>
    <definedName name="A85125824J_Latest">#REF!</definedName>
    <definedName name="A85125825K" localSheetId="1">#REF!,#REF!</definedName>
    <definedName name="A85125825K">#REF!,#REF!</definedName>
    <definedName name="A85125825K_Data" localSheetId="1">#REF!</definedName>
    <definedName name="A85125825K_Data">#REF!</definedName>
    <definedName name="A85125825K_Latest" localSheetId="1">#REF!</definedName>
    <definedName name="A85125825K_Latest">#REF!</definedName>
    <definedName name="A85125826L" localSheetId="1">#REF!,#REF!</definedName>
    <definedName name="A85125826L">#REF!,#REF!</definedName>
    <definedName name="A85125826L_Data" localSheetId="1">#REF!</definedName>
    <definedName name="A85125826L_Data">#REF!</definedName>
    <definedName name="A85125826L_Latest" localSheetId="1">#REF!</definedName>
    <definedName name="A85125826L_Latest">#REF!</definedName>
    <definedName name="A85125827R" localSheetId="1">#REF!,#REF!</definedName>
    <definedName name="A85125827R">#REF!,#REF!</definedName>
    <definedName name="A85125827R_Data" localSheetId="1">#REF!</definedName>
    <definedName name="A85125827R_Data">#REF!</definedName>
    <definedName name="A85125827R_Latest" localSheetId="1">#REF!</definedName>
    <definedName name="A85125827R_Latest">#REF!</definedName>
    <definedName name="A85125828T" localSheetId="1">#REF!,#REF!</definedName>
    <definedName name="A85125828T">#REF!,#REF!</definedName>
    <definedName name="A85125828T_Data" localSheetId="1">#REF!</definedName>
    <definedName name="A85125828T_Data">#REF!</definedName>
    <definedName name="A85125828T_Latest" localSheetId="1">#REF!</definedName>
    <definedName name="A85125828T_Latest">#REF!</definedName>
    <definedName name="A85125829V" localSheetId="1">#REF!,#REF!</definedName>
    <definedName name="A85125829V">#REF!,#REF!</definedName>
    <definedName name="A85125829V_Data" localSheetId="1">#REF!</definedName>
    <definedName name="A85125829V_Data">#REF!</definedName>
    <definedName name="A85125829V_Latest" localSheetId="1">#REF!</definedName>
    <definedName name="A85125829V_Latest">#REF!</definedName>
    <definedName name="A85125830C" localSheetId="1">#REF!,#REF!</definedName>
    <definedName name="A85125830C">#REF!,#REF!</definedName>
    <definedName name="A85125830C_Data" localSheetId="1">#REF!</definedName>
    <definedName name="A85125830C_Data">#REF!</definedName>
    <definedName name="A85125830C_Latest" localSheetId="1">#REF!</definedName>
    <definedName name="A85125830C_Latest">#REF!</definedName>
    <definedName name="A85125831F" localSheetId="1">#REF!,#REF!</definedName>
    <definedName name="A85125831F">#REF!,#REF!</definedName>
    <definedName name="A85125831F_Data" localSheetId="1">#REF!</definedName>
    <definedName name="A85125831F_Data">#REF!</definedName>
    <definedName name="A85125831F_Latest" localSheetId="1">#REF!</definedName>
    <definedName name="A85125831F_Latest">#REF!</definedName>
    <definedName name="A85125832J" localSheetId="1">#REF!,#REF!</definedName>
    <definedName name="A85125832J">#REF!,#REF!</definedName>
    <definedName name="A85125832J_Data" localSheetId="1">#REF!</definedName>
    <definedName name="A85125832J_Data">#REF!</definedName>
    <definedName name="A85125832J_Latest" localSheetId="1">#REF!</definedName>
    <definedName name="A85125832J_Latest">#REF!</definedName>
    <definedName name="A85125833K" localSheetId="1">#REF!,#REF!</definedName>
    <definedName name="A85125833K">#REF!,#REF!</definedName>
    <definedName name="A85125833K_Data" localSheetId="1">#REF!</definedName>
    <definedName name="A85125833K_Data">#REF!</definedName>
    <definedName name="A85125833K_Latest" localSheetId="1">#REF!</definedName>
    <definedName name="A85125833K_Latest">#REF!</definedName>
    <definedName name="A85125834L" localSheetId="1">#REF!,#REF!</definedName>
    <definedName name="A85125834L">#REF!,#REF!</definedName>
    <definedName name="A85125834L_Data" localSheetId="1">#REF!</definedName>
    <definedName name="A85125834L_Data">#REF!</definedName>
    <definedName name="A85125834L_Latest" localSheetId="1">#REF!</definedName>
    <definedName name="A85125834L_Latest">#REF!</definedName>
    <definedName name="A85125835R" localSheetId="1">#REF!,#REF!</definedName>
    <definedName name="A85125835R">#REF!,#REF!</definedName>
    <definedName name="A85125835R_Data" localSheetId="1">#REF!</definedName>
    <definedName name="A85125835R_Data">#REF!</definedName>
    <definedName name="A85125835R_Latest" localSheetId="1">#REF!</definedName>
    <definedName name="A85125835R_Latest">#REF!</definedName>
    <definedName name="A85125836T" localSheetId="1">#REF!,#REF!</definedName>
    <definedName name="A85125836T">#REF!,#REF!</definedName>
    <definedName name="A85125836T_Data" localSheetId="1">#REF!</definedName>
    <definedName name="A85125836T_Data">#REF!</definedName>
    <definedName name="A85125836T_Latest" localSheetId="1">#REF!</definedName>
    <definedName name="A85125836T_Latest">#REF!</definedName>
    <definedName name="A85125837V" localSheetId="1">#REF!,#REF!</definedName>
    <definedName name="A85125837V">#REF!,#REF!</definedName>
    <definedName name="A85125837V_Data" localSheetId="1">#REF!</definedName>
    <definedName name="A85125837V_Data">#REF!</definedName>
    <definedName name="A85125837V_Latest" localSheetId="1">#REF!</definedName>
    <definedName name="A85125837V_Latest">#REF!</definedName>
    <definedName name="A85125838W" localSheetId="1">#REF!,#REF!</definedName>
    <definedName name="A85125838W">#REF!,#REF!</definedName>
    <definedName name="A85125838W_Data" localSheetId="1">#REF!</definedName>
    <definedName name="A85125838W_Data">#REF!</definedName>
    <definedName name="A85125838W_Latest" localSheetId="1">#REF!</definedName>
    <definedName name="A85125838W_Latest">#REF!</definedName>
    <definedName name="A85125839X" localSheetId="1">#REF!,#REF!</definedName>
    <definedName name="A85125839X">#REF!,#REF!</definedName>
    <definedName name="A85125839X_Data" localSheetId="1">#REF!</definedName>
    <definedName name="A85125839X_Data">#REF!</definedName>
    <definedName name="A85125839X_Latest" localSheetId="1">#REF!</definedName>
    <definedName name="A85125839X_Latest">#REF!</definedName>
    <definedName name="A85125840J" localSheetId="1">#REF!,#REF!</definedName>
    <definedName name="A85125840J">#REF!,#REF!</definedName>
    <definedName name="A85125840J_Data" localSheetId="1">#REF!</definedName>
    <definedName name="A85125840J_Data">#REF!</definedName>
    <definedName name="A85125840J_Latest" localSheetId="1">#REF!</definedName>
    <definedName name="A85125840J_Latest">#REF!</definedName>
    <definedName name="A85125841K" localSheetId="1">#REF!,#REF!</definedName>
    <definedName name="A85125841K">#REF!,#REF!</definedName>
    <definedName name="A85125841K_Data" localSheetId="1">#REF!</definedName>
    <definedName name="A85125841K_Data">#REF!</definedName>
    <definedName name="A85125841K_Latest" localSheetId="1">#REF!</definedName>
    <definedName name="A85125841K_Latest">#REF!</definedName>
    <definedName name="A85125842L" localSheetId="1">#REF!,#REF!</definedName>
    <definedName name="A85125842L">#REF!,#REF!</definedName>
    <definedName name="A85125842L_Data" localSheetId="1">#REF!</definedName>
    <definedName name="A85125842L_Data">#REF!</definedName>
    <definedName name="A85125842L_Latest" localSheetId="1">#REF!</definedName>
    <definedName name="A85125842L_Latest">#REF!</definedName>
    <definedName name="A85125843R" localSheetId="1">#REF!,#REF!</definedName>
    <definedName name="A85125843R">#REF!,#REF!</definedName>
    <definedName name="A85125843R_Data" localSheetId="1">#REF!</definedName>
    <definedName name="A85125843R_Data">#REF!</definedName>
    <definedName name="A85125843R_Latest" localSheetId="1">#REF!</definedName>
    <definedName name="A85125843R_Latest">#REF!</definedName>
    <definedName name="A85125844T" localSheetId="1">#REF!,#REF!</definedName>
    <definedName name="A85125844T">#REF!,#REF!</definedName>
    <definedName name="A85125844T_Data" localSheetId="1">#REF!</definedName>
    <definedName name="A85125844T_Data">#REF!</definedName>
    <definedName name="A85125844T_Latest" localSheetId="1">#REF!</definedName>
    <definedName name="A85125844T_Latest">#REF!</definedName>
    <definedName name="A85125845V" localSheetId="1">#REF!,#REF!</definedName>
    <definedName name="A85125845V">#REF!,#REF!</definedName>
    <definedName name="A85125845V_Data" localSheetId="1">#REF!</definedName>
    <definedName name="A85125845V_Data">#REF!</definedName>
    <definedName name="A85125845V_Latest" localSheetId="1">#REF!</definedName>
    <definedName name="A85125845V_Latest">#REF!</definedName>
    <definedName name="A85125846W" localSheetId="1">#REF!,#REF!</definedName>
    <definedName name="A85125846W">#REF!,#REF!</definedName>
    <definedName name="A85125846W_Data" localSheetId="1">#REF!</definedName>
    <definedName name="A85125846W_Data">#REF!</definedName>
    <definedName name="A85125846W_Latest" localSheetId="1">#REF!</definedName>
    <definedName name="A85125846W_Latest">#REF!</definedName>
    <definedName name="A85125847X" localSheetId="1">#REF!,#REF!</definedName>
    <definedName name="A85125847X">#REF!,#REF!</definedName>
    <definedName name="A85125847X_Data" localSheetId="1">#REF!</definedName>
    <definedName name="A85125847X_Data">#REF!</definedName>
    <definedName name="A85125847X_Latest" localSheetId="1">#REF!</definedName>
    <definedName name="A85125847X_Latest">#REF!</definedName>
    <definedName name="A85125848A" localSheetId="1">#REF!,#REF!</definedName>
    <definedName name="A85125848A">#REF!,#REF!</definedName>
    <definedName name="A85125848A_Data" localSheetId="1">#REF!</definedName>
    <definedName name="A85125848A_Data">#REF!</definedName>
    <definedName name="A85125848A_Latest" localSheetId="1">#REF!</definedName>
    <definedName name="A85125848A_Latest">#REF!</definedName>
    <definedName name="A85125849C" localSheetId="1">#REF!,#REF!</definedName>
    <definedName name="A85125849C">#REF!,#REF!</definedName>
    <definedName name="A85125849C_Data" localSheetId="1">#REF!</definedName>
    <definedName name="A85125849C_Data">#REF!</definedName>
    <definedName name="A85125849C_Latest" localSheetId="1">#REF!</definedName>
    <definedName name="A85125849C_Latest">#REF!</definedName>
    <definedName name="A85125850L" localSheetId="1">#REF!,#REF!</definedName>
    <definedName name="A85125850L">#REF!,#REF!</definedName>
    <definedName name="A85125850L_Data" localSheetId="1">#REF!</definedName>
    <definedName name="A85125850L_Data">#REF!</definedName>
    <definedName name="A85125850L_Latest" localSheetId="1">#REF!</definedName>
    <definedName name="A85125850L_Latest">#REF!</definedName>
    <definedName name="A85125851R" localSheetId="1">#REF!,#REF!</definedName>
    <definedName name="A85125851R">#REF!,#REF!</definedName>
    <definedName name="A85125851R_Data" localSheetId="1">#REF!</definedName>
    <definedName name="A85125851R_Data">#REF!</definedName>
    <definedName name="A85125851R_Latest" localSheetId="1">#REF!</definedName>
    <definedName name="A85125851R_Latest">#REF!</definedName>
    <definedName name="A85125852T" localSheetId="1">#REF!,#REF!</definedName>
    <definedName name="A85125852T">#REF!,#REF!</definedName>
    <definedName name="A85125852T_Data" localSheetId="1">#REF!</definedName>
    <definedName name="A85125852T_Data">#REF!</definedName>
    <definedName name="A85125852T_Latest" localSheetId="1">#REF!</definedName>
    <definedName name="A85125852T_Latest">#REF!</definedName>
    <definedName name="A85125853V" localSheetId="1">#REF!,#REF!</definedName>
    <definedName name="A85125853V">#REF!,#REF!</definedName>
    <definedName name="A85125853V_Data" localSheetId="1">#REF!</definedName>
    <definedName name="A85125853V_Data">#REF!</definedName>
    <definedName name="A85125853V_Latest" localSheetId="1">#REF!</definedName>
    <definedName name="A85125853V_Latest">#REF!</definedName>
    <definedName name="A85125854W" localSheetId="1">#REF!,#REF!</definedName>
    <definedName name="A85125854W">#REF!,#REF!</definedName>
    <definedName name="A85125854W_Data" localSheetId="1">#REF!</definedName>
    <definedName name="A85125854W_Data">#REF!</definedName>
    <definedName name="A85125854W_Latest" localSheetId="1">#REF!</definedName>
    <definedName name="A85125854W_Latest">#REF!</definedName>
    <definedName name="A85125855X" localSheetId="1">#REF!,#REF!</definedName>
    <definedName name="A85125855X">#REF!,#REF!</definedName>
    <definedName name="A85125855X_Data" localSheetId="1">#REF!</definedName>
    <definedName name="A85125855X_Data">#REF!</definedName>
    <definedName name="A85125855X_Latest" localSheetId="1">#REF!</definedName>
    <definedName name="A85125855X_Latest">#REF!</definedName>
    <definedName name="A85125856A" localSheetId="1">#REF!,#REF!</definedName>
    <definedName name="A85125856A">#REF!,#REF!</definedName>
    <definedName name="A85125856A_Data" localSheetId="1">#REF!</definedName>
    <definedName name="A85125856A_Data">#REF!</definedName>
    <definedName name="A85125856A_Latest" localSheetId="1">#REF!</definedName>
    <definedName name="A85125856A_Latest">#REF!</definedName>
    <definedName name="A85125857C" localSheetId="1">#REF!,#REF!</definedName>
    <definedName name="A85125857C">#REF!,#REF!</definedName>
    <definedName name="A85125857C_Data" localSheetId="1">#REF!</definedName>
    <definedName name="A85125857C_Data">#REF!</definedName>
    <definedName name="A85125857C_Latest" localSheetId="1">#REF!</definedName>
    <definedName name="A85125857C_Latest">#REF!</definedName>
    <definedName name="A85125858F" localSheetId="1">#REF!,#REF!</definedName>
    <definedName name="A85125858F">#REF!,#REF!</definedName>
    <definedName name="A85125858F_Data" localSheetId="1">#REF!</definedName>
    <definedName name="A85125858F_Data">#REF!</definedName>
    <definedName name="A85125858F_Latest" localSheetId="1">#REF!</definedName>
    <definedName name="A85125858F_Latest">#REF!</definedName>
    <definedName name="A85125859J" localSheetId="1">#REF!,#REF!</definedName>
    <definedName name="A85125859J">#REF!,#REF!</definedName>
    <definedName name="A85125859J_Data" localSheetId="1">#REF!</definedName>
    <definedName name="A85125859J_Data">#REF!</definedName>
    <definedName name="A85125859J_Latest" localSheetId="1">#REF!</definedName>
    <definedName name="A85125859J_Latest">#REF!</definedName>
    <definedName name="A85125860T" localSheetId="1">#REF!,#REF!</definedName>
    <definedName name="A85125860T">#REF!,#REF!</definedName>
    <definedName name="A85125860T_Data" localSheetId="1">#REF!</definedName>
    <definedName name="A85125860T_Data">#REF!</definedName>
    <definedName name="A85125860T_Latest" localSheetId="1">#REF!</definedName>
    <definedName name="A85125860T_Latest">#REF!</definedName>
    <definedName name="A85125861V" localSheetId="1">#REF!,#REF!</definedName>
    <definedName name="A85125861V">#REF!,#REF!</definedName>
    <definedName name="A85125861V_Data" localSheetId="1">#REF!</definedName>
    <definedName name="A85125861V_Data">#REF!</definedName>
    <definedName name="A85125861V_Latest" localSheetId="1">#REF!</definedName>
    <definedName name="A85125861V_Latest">#REF!</definedName>
    <definedName name="A85125862W" localSheetId="1">#REF!,#REF!</definedName>
    <definedName name="A85125862W">#REF!,#REF!</definedName>
    <definedName name="A85125862W_Data" localSheetId="1">#REF!</definedName>
    <definedName name="A85125862W_Data">#REF!</definedName>
    <definedName name="A85125862W_Latest" localSheetId="1">#REF!</definedName>
    <definedName name="A85125862W_Latest">#REF!</definedName>
    <definedName name="A85125863X" localSheetId="1">#REF!,#REF!</definedName>
    <definedName name="A85125863X">#REF!,#REF!</definedName>
    <definedName name="A85125863X_Data" localSheetId="1">#REF!</definedName>
    <definedName name="A85125863X_Data">#REF!</definedName>
    <definedName name="A85125863X_Latest" localSheetId="1">#REF!</definedName>
    <definedName name="A85125863X_Latest">#REF!</definedName>
    <definedName name="A85125864A" localSheetId="1">#REF!,#REF!</definedName>
    <definedName name="A85125864A">#REF!,#REF!</definedName>
    <definedName name="A85125864A_Data" localSheetId="1">#REF!</definedName>
    <definedName name="A85125864A_Data">#REF!</definedName>
    <definedName name="A85125864A_Latest" localSheetId="1">#REF!</definedName>
    <definedName name="A85125864A_Latest">#REF!</definedName>
    <definedName name="A85125865C" localSheetId="1">#REF!,#REF!</definedName>
    <definedName name="A85125865C">#REF!,#REF!</definedName>
    <definedName name="A85125865C_Data" localSheetId="1">#REF!</definedName>
    <definedName name="A85125865C_Data">#REF!</definedName>
    <definedName name="A85125865C_Latest" localSheetId="1">#REF!</definedName>
    <definedName name="A85125865C_Latest">#REF!</definedName>
    <definedName name="A85125866F" localSheetId="1">#REF!,#REF!</definedName>
    <definedName name="A85125866F">#REF!,#REF!</definedName>
    <definedName name="A85125866F_Data" localSheetId="1">#REF!</definedName>
    <definedName name="A85125866F_Data">#REF!</definedName>
    <definedName name="A85125866F_Latest" localSheetId="1">#REF!</definedName>
    <definedName name="A85125866F_Latest">#REF!</definedName>
    <definedName name="A85125867J" localSheetId="1">#REF!,#REF!</definedName>
    <definedName name="A85125867J">#REF!,#REF!</definedName>
    <definedName name="A85125867J_Data" localSheetId="1">#REF!</definedName>
    <definedName name="A85125867J_Data">#REF!</definedName>
    <definedName name="A85125867J_Latest" localSheetId="1">#REF!</definedName>
    <definedName name="A85125867J_Latest">#REF!</definedName>
    <definedName name="A85125868K" localSheetId="1">#REF!,#REF!</definedName>
    <definedName name="A85125868K">#REF!,#REF!</definedName>
    <definedName name="A85125868K_Data" localSheetId="1">#REF!</definedName>
    <definedName name="A85125868K_Data">#REF!</definedName>
    <definedName name="A85125868K_Latest" localSheetId="1">#REF!</definedName>
    <definedName name="A85125868K_Latest">#REF!</definedName>
    <definedName name="A85125869L" localSheetId="1">#REF!,#REF!</definedName>
    <definedName name="A85125869L">#REF!,#REF!</definedName>
    <definedName name="A85125869L_Data" localSheetId="1">#REF!</definedName>
    <definedName name="A85125869L_Data">#REF!</definedName>
    <definedName name="A85125869L_Latest" localSheetId="1">#REF!</definedName>
    <definedName name="A85125869L_Latest">#REF!</definedName>
    <definedName name="A85125870W" localSheetId="1">#REF!,#REF!</definedName>
    <definedName name="A85125870W">#REF!,#REF!</definedName>
    <definedName name="A85125870W_Data" localSheetId="1">#REF!</definedName>
    <definedName name="A85125870W_Data">#REF!</definedName>
    <definedName name="A85125870W_Latest" localSheetId="1">#REF!</definedName>
    <definedName name="A85125870W_Latest">#REF!</definedName>
    <definedName name="A85125871X" localSheetId="1">#REF!,#REF!</definedName>
    <definedName name="A85125871X">#REF!,#REF!</definedName>
    <definedName name="A85125871X_Data" localSheetId="1">#REF!</definedName>
    <definedName name="A85125871X_Data">#REF!</definedName>
    <definedName name="A85125871X_Latest" localSheetId="1">#REF!</definedName>
    <definedName name="A85125871X_Latest">#REF!</definedName>
    <definedName name="A85125872A" localSheetId="1">#REF!,#REF!</definedName>
    <definedName name="A85125872A">#REF!,#REF!</definedName>
    <definedName name="A85125872A_Data" localSheetId="1">#REF!</definedName>
    <definedName name="A85125872A_Data">#REF!</definedName>
    <definedName name="A85125872A_Latest" localSheetId="1">#REF!</definedName>
    <definedName name="A85125872A_Latest">#REF!</definedName>
    <definedName name="A85125873C" localSheetId="1">#REF!,#REF!</definedName>
    <definedName name="A85125873C">#REF!,#REF!</definedName>
    <definedName name="A85125873C_Data" localSheetId="1">#REF!</definedName>
    <definedName name="A85125873C_Data">#REF!</definedName>
    <definedName name="A85125873C_Latest" localSheetId="1">#REF!</definedName>
    <definedName name="A85125873C_Latest">#REF!</definedName>
    <definedName name="A85125874F" localSheetId="1">#REF!,#REF!</definedName>
    <definedName name="A85125874F">#REF!,#REF!</definedName>
    <definedName name="A85125874F_Data" localSheetId="1">#REF!</definedName>
    <definedName name="A85125874F_Data">#REF!</definedName>
    <definedName name="A85125874F_Latest" localSheetId="1">#REF!</definedName>
    <definedName name="A85125874F_Latest">#REF!</definedName>
    <definedName name="A85125875J" localSheetId="1">#REF!,#REF!</definedName>
    <definedName name="A85125875J">#REF!,#REF!</definedName>
    <definedName name="A85125875J_Data" localSheetId="1">#REF!</definedName>
    <definedName name="A85125875J_Data">#REF!</definedName>
    <definedName name="A85125875J_Latest" localSheetId="1">#REF!</definedName>
    <definedName name="A85125875J_Latest">#REF!</definedName>
    <definedName name="A85125876K" localSheetId="1">#REF!,#REF!</definedName>
    <definedName name="A85125876K">#REF!,#REF!</definedName>
    <definedName name="A85125876K_Data" localSheetId="1">#REF!</definedName>
    <definedName name="A85125876K_Data">#REF!</definedName>
    <definedName name="A85125876K_Latest" localSheetId="1">#REF!</definedName>
    <definedName name="A85125876K_Latest">#REF!</definedName>
    <definedName name="A85125877L" localSheetId="1">#REF!,#REF!</definedName>
    <definedName name="A85125877L">#REF!,#REF!</definedName>
    <definedName name="A85125877L_Data" localSheetId="1">#REF!</definedName>
    <definedName name="A85125877L_Data">#REF!</definedName>
    <definedName name="A85125877L_Latest" localSheetId="1">#REF!</definedName>
    <definedName name="A85125877L_Latest">#REF!</definedName>
    <definedName name="A85125878R" localSheetId="1">#REF!,#REF!</definedName>
    <definedName name="A85125878R">#REF!,#REF!</definedName>
    <definedName name="A85125878R_Data" localSheetId="1">#REF!</definedName>
    <definedName name="A85125878R_Data">#REF!</definedName>
    <definedName name="A85125878R_Latest" localSheetId="1">#REF!</definedName>
    <definedName name="A85125878R_Latest">#REF!</definedName>
    <definedName name="A85125879T" localSheetId="1">#REF!,#REF!</definedName>
    <definedName name="A85125879T">#REF!,#REF!</definedName>
    <definedName name="A85125879T_Data" localSheetId="1">#REF!</definedName>
    <definedName name="A85125879T_Data">#REF!</definedName>
    <definedName name="A85125879T_Latest" localSheetId="1">#REF!</definedName>
    <definedName name="A85125879T_Latest">#REF!</definedName>
    <definedName name="A85125880A" localSheetId="1">#REF!,#REF!</definedName>
    <definedName name="A85125880A">#REF!,#REF!</definedName>
    <definedName name="A85125880A_Data" localSheetId="1">#REF!</definedName>
    <definedName name="A85125880A_Data">#REF!</definedName>
    <definedName name="A85125880A_Latest" localSheetId="1">#REF!</definedName>
    <definedName name="A85125880A_Latest">#REF!</definedName>
    <definedName name="A85125881C" localSheetId="1">#REF!,#REF!</definedName>
    <definedName name="A85125881C">#REF!,#REF!</definedName>
    <definedName name="A85125881C_Data" localSheetId="1">#REF!</definedName>
    <definedName name="A85125881C_Data">#REF!</definedName>
    <definedName name="A85125881C_Latest" localSheetId="1">#REF!</definedName>
    <definedName name="A85125881C_Latest">#REF!</definedName>
    <definedName name="A85125882F" localSheetId="1">#REF!,#REF!</definedName>
    <definedName name="A85125882F">#REF!,#REF!</definedName>
    <definedName name="A85125882F_Data" localSheetId="1">#REF!</definedName>
    <definedName name="A85125882F_Data">#REF!</definedName>
    <definedName name="A85125882F_Latest" localSheetId="1">#REF!</definedName>
    <definedName name="A85125882F_Latest">#REF!</definedName>
    <definedName name="A85125883J" localSheetId="1">#REF!,#REF!</definedName>
    <definedName name="A85125883J">#REF!,#REF!</definedName>
    <definedName name="A85125883J_Data" localSheetId="1">#REF!</definedName>
    <definedName name="A85125883J_Data">#REF!</definedName>
    <definedName name="A85125883J_Latest" localSheetId="1">#REF!</definedName>
    <definedName name="A85125883J_Latest">#REF!</definedName>
    <definedName name="A85125884K" localSheetId="1">#REF!,#REF!</definedName>
    <definedName name="A85125884K">#REF!,#REF!</definedName>
    <definedName name="A85125884K_Data" localSheetId="1">#REF!</definedName>
    <definedName name="A85125884K_Data">#REF!</definedName>
    <definedName name="A85125884K_Latest" localSheetId="1">#REF!</definedName>
    <definedName name="A85125884K_Latest">#REF!</definedName>
    <definedName name="A85125885L" localSheetId="1">#REF!,#REF!</definedName>
    <definedName name="A85125885L">#REF!,#REF!</definedName>
    <definedName name="A85125885L_Data" localSheetId="1">#REF!</definedName>
    <definedName name="A85125885L_Data">#REF!</definedName>
    <definedName name="A85125885L_Latest" localSheetId="1">#REF!</definedName>
    <definedName name="A85125885L_Latest">#REF!</definedName>
    <definedName name="A85125886R" localSheetId="1">#REF!,#REF!</definedName>
    <definedName name="A85125886R">#REF!,#REF!</definedName>
    <definedName name="A85125886R_Data" localSheetId="1">#REF!</definedName>
    <definedName name="A85125886R_Data">#REF!</definedName>
    <definedName name="A85125886R_Latest" localSheetId="1">#REF!</definedName>
    <definedName name="A85125886R_Latest">#REF!</definedName>
    <definedName name="A85125887T" localSheetId="1">#REF!,#REF!</definedName>
    <definedName name="A85125887T">#REF!,#REF!</definedName>
    <definedName name="A85125887T_Data" localSheetId="1">#REF!</definedName>
    <definedName name="A85125887T_Data">#REF!</definedName>
    <definedName name="A85125887T_Latest" localSheetId="1">#REF!</definedName>
    <definedName name="A85125887T_Latest">#REF!</definedName>
    <definedName name="A85125888V" localSheetId="1">#REF!,#REF!</definedName>
    <definedName name="A85125888V">#REF!,#REF!</definedName>
    <definedName name="A85125888V_Data" localSheetId="1">#REF!</definedName>
    <definedName name="A85125888V_Data">#REF!</definedName>
    <definedName name="A85125888V_Latest" localSheetId="1">#REF!</definedName>
    <definedName name="A85125888V_Latest">#REF!</definedName>
    <definedName name="A85125889W" localSheetId="1">#REF!,#REF!</definedName>
    <definedName name="A85125889W">#REF!,#REF!</definedName>
    <definedName name="A85125889W_Data" localSheetId="1">#REF!</definedName>
    <definedName name="A85125889W_Data">#REF!</definedName>
    <definedName name="A85125889W_Latest" localSheetId="1">#REF!</definedName>
    <definedName name="A85125889W_Latest">#REF!</definedName>
    <definedName name="A85125890F" localSheetId="1">#REF!,#REF!</definedName>
    <definedName name="A85125890F">#REF!,#REF!</definedName>
    <definedName name="A85125890F_Data" localSheetId="1">#REF!</definedName>
    <definedName name="A85125890F_Data">#REF!</definedName>
    <definedName name="A85125890F_Latest" localSheetId="1">#REF!</definedName>
    <definedName name="A85125890F_Latest">#REF!</definedName>
    <definedName name="A85125891J" localSheetId="1">#REF!,#REF!</definedName>
    <definedName name="A85125891J">#REF!,#REF!</definedName>
    <definedName name="A85125891J_Data" localSheetId="1">#REF!</definedName>
    <definedName name="A85125891J_Data">#REF!</definedName>
    <definedName name="A85125891J_Latest" localSheetId="1">#REF!</definedName>
    <definedName name="A85125891J_Latest">#REF!</definedName>
    <definedName name="A85125892K" localSheetId="1">#REF!,#REF!</definedName>
    <definedName name="A85125892K">#REF!,#REF!</definedName>
    <definedName name="A85125892K_Data" localSheetId="1">#REF!</definedName>
    <definedName name="A85125892K_Data">#REF!</definedName>
    <definedName name="A85125892K_Latest" localSheetId="1">#REF!</definedName>
    <definedName name="A85125892K_Latest">#REF!</definedName>
    <definedName name="A85125893L" localSheetId="1">#REF!,#REF!</definedName>
    <definedName name="A85125893L">#REF!,#REF!</definedName>
    <definedName name="A85125893L_Data" localSheetId="1">#REF!</definedName>
    <definedName name="A85125893L_Data">#REF!</definedName>
    <definedName name="A85125893L_Latest" localSheetId="1">#REF!</definedName>
    <definedName name="A85125893L_Latest">#REF!</definedName>
    <definedName name="A85125894R" localSheetId="1">#REF!,#REF!</definedName>
    <definedName name="A85125894R">#REF!,#REF!</definedName>
    <definedName name="A85125894R_Data" localSheetId="1">#REF!</definedName>
    <definedName name="A85125894R_Data">#REF!</definedName>
    <definedName name="A85125894R_Latest" localSheetId="1">#REF!</definedName>
    <definedName name="A85125894R_Latest">#REF!</definedName>
    <definedName name="A85125895T" localSheetId="1">#REF!,#REF!</definedName>
    <definedName name="A85125895T">#REF!,#REF!</definedName>
    <definedName name="A85125895T_Data" localSheetId="1">#REF!</definedName>
    <definedName name="A85125895T_Data">#REF!</definedName>
    <definedName name="A85125895T_Latest" localSheetId="1">#REF!</definedName>
    <definedName name="A85125895T_Latest">#REF!</definedName>
    <definedName name="A85125896V" localSheetId="1">#REF!,#REF!</definedName>
    <definedName name="A85125896V">#REF!,#REF!</definedName>
    <definedName name="A85125896V_Data" localSheetId="1">#REF!</definedName>
    <definedName name="A85125896V_Data">#REF!</definedName>
    <definedName name="A85125896V_Latest" localSheetId="1">#REF!</definedName>
    <definedName name="A85125896V_Latest">#REF!</definedName>
    <definedName name="A85125897W" localSheetId="1">#REF!,#REF!</definedName>
    <definedName name="A85125897W">#REF!,#REF!</definedName>
    <definedName name="A85125897W_Data" localSheetId="1">#REF!</definedName>
    <definedName name="A85125897W_Data">#REF!</definedName>
    <definedName name="A85125897W_Latest" localSheetId="1">#REF!</definedName>
    <definedName name="A85125897W_Latest">#REF!</definedName>
    <definedName name="A85125898X" localSheetId="1">#REF!,#REF!</definedName>
    <definedName name="A85125898X">#REF!,#REF!</definedName>
    <definedName name="A85125898X_Data" localSheetId="1">#REF!</definedName>
    <definedName name="A85125898X_Data">#REF!</definedName>
    <definedName name="A85125898X_Latest" localSheetId="1">#REF!</definedName>
    <definedName name="A85125898X_Latest">#REF!</definedName>
    <definedName name="A85125899A" localSheetId="1">#REF!,#REF!</definedName>
    <definedName name="A85125899A">#REF!,#REF!</definedName>
    <definedName name="A85125899A_Data" localSheetId="1">#REF!</definedName>
    <definedName name="A85125899A_Data">#REF!</definedName>
    <definedName name="A85125899A_Latest" localSheetId="1">#REF!</definedName>
    <definedName name="A85125899A_Latest">#REF!</definedName>
    <definedName name="A85125900X" localSheetId="1">#REF!,#REF!</definedName>
    <definedName name="A85125900X">#REF!,#REF!</definedName>
    <definedName name="A85125900X_Data" localSheetId="1">#REF!</definedName>
    <definedName name="A85125900X_Data">#REF!</definedName>
    <definedName name="A85125900X_Latest" localSheetId="1">#REF!</definedName>
    <definedName name="A85125900X_Latest">#REF!</definedName>
    <definedName name="A85125901A" localSheetId="1">#REF!,#REF!</definedName>
    <definedName name="A85125901A">#REF!,#REF!</definedName>
    <definedName name="A85125901A_Data" localSheetId="1">#REF!</definedName>
    <definedName name="A85125901A_Data">#REF!</definedName>
    <definedName name="A85125901A_Latest" localSheetId="1">#REF!</definedName>
    <definedName name="A85125901A_Latest">#REF!</definedName>
    <definedName name="A85125902C" localSheetId="1">#REF!,#REF!</definedName>
    <definedName name="A85125902C">#REF!,#REF!</definedName>
    <definedName name="A85125902C_Data" localSheetId="1">#REF!</definedName>
    <definedName name="A85125902C_Data">#REF!</definedName>
    <definedName name="A85125902C_Latest" localSheetId="1">#REF!</definedName>
    <definedName name="A85125902C_Latest">#REF!</definedName>
    <definedName name="A85125903F" localSheetId="1">#REF!,#REF!</definedName>
    <definedName name="A85125903F">#REF!,#REF!</definedName>
    <definedName name="A85125903F_Data" localSheetId="1">#REF!</definedName>
    <definedName name="A85125903F_Data">#REF!</definedName>
    <definedName name="A85125903F_Latest" localSheetId="1">#REF!</definedName>
    <definedName name="A85125903F_Latest">#REF!</definedName>
    <definedName name="A85231682X" localSheetId="1">#REF!,#REF!</definedName>
    <definedName name="A85231682X">#REF!,#REF!</definedName>
    <definedName name="A85231682X_Data" localSheetId="1">#REF!</definedName>
    <definedName name="A85231682X_Data">#REF!</definedName>
    <definedName name="A85231682X_Latest" localSheetId="1">#REF!</definedName>
    <definedName name="A85231682X_Latest">#REF!</definedName>
    <definedName name="A85231684C" localSheetId="1">#REF!,#REF!</definedName>
    <definedName name="A85231684C">#REF!,#REF!</definedName>
    <definedName name="A85231684C_Data" localSheetId="1">#REF!</definedName>
    <definedName name="A85231684C_Data">#REF!</definedName>
    <definedName name="A85231684C_Latest" localSheetId="1">#REF!</definedName>
    <definedName name="A85231684C_Latest">#REF!</definedName>
    <definedName name="A85231686J" localSheetId="1">#REF!,#REF!</definedName>
    <definedName name="A85231686J">#REF!,#REF!</definedName>
    <definedName name="A85231686J_Data" localSheetId="1">#REF!</definedName>
    <definedName name="A85231686J_Data">#REF!</definedName>
    <definedName name="A85231686J_Latest" localSheetId="1">#REF!</definedName>
    <definedName name="A85231686J_Latest">#REF!</definedName>
    <definedName name="A85231688L" localSheetId="1">#REF!,#REF!</definedName>
    <definedName name="A85231688L">#REF!,#REF!</definedName>
    <definedName name="A85231688L_Data" localSheetId="1">#REF!</definedName>
    <definedName name="A85231688L_Data">#REF!</definedName>
    <definedName name="A85231688L_Latest" localSheetId="1">#REF!</definedName>
    <definedName name="A85231688L_Latest">#REF!</definedName>
    <definedName name="A85231690X" localSheetId="1">#REF!,#REF!</definedName>
    <definedName name="A85231690X">#REF!,#REF!</definedName>
    <definedName name="A85231690X_Data" localSheetId="1">#REF!</definedName>
    <definedName name="A85231690X_Data">#REF!</definedName>
    <definedName name="A85231690X_Latest" localSheetId="1">#REF!</definedName>
    <definedName name="A85231690X_Latest">#REF!</definedName>
    <definedName name="A85231692C" localSheetId="1">#REF!,#REF!</definedName>
    <definedName name="A85231692C">#REF!,#REF!</definedName>
    <definedName name="A85231692C_Data" localSheetId="1">#REF!</definedName>
    <definedName name="A85231692C_Data">#REF!</definedName>
    <definedName name="A85231692C_Latest" localSheetId="1">#REF!</definedName>
    <definedName name="A85231692C_Latest">#REF!</definedName>
    <definedName name="A85231694J" localSheetId="1">#REF!,#REF!</definedName>
    <definedName name="A85231694J">#REF!,#REF!</definedName>
    <definedName name="A85231694J_Data" localSheetId="1">#REF!</definedName>
    <definedName name="A85231694J_Data">#REF!</definedName>
    <definedName name="A85231694J_Latest" localSheetId="1">#REF!</definedName>
    <definedName name="A85231694J_Latest">#REF!</definedName>
    <definedName name="A85231696L" localSheetId="1">#REF!,#REF!</definedName>
    <definedName name="A85231696L">#REF!,#REF!</definedName>
    <definedName name="A85231696L_Data" localSheetId="1">#REF!</definedName>
    <definedName name="A85231696L_Data">#REF!</definedName>
    <definedName name="A85231696L_Latest" localSheetId="1">#REF!</definedName>
    <definedName name="A85231696L_Latest">#REF!</definedName>
    <definedName name="A85231698T" localSheetId="1">#REF!,#REF!</definedName>
    <definedName name="A85231698T">#REF!,#REF!</definedName>
    <definedName name="A85231698T_Data" localSheetId="1">#REF!</definedName>
    <definedName name="A85231698T_Data">#REF!</definedName>
    <definedName name="A85231698T_Latest" localSheetId="1">#REF!</definedName>
    <definedName name="A85231698T_Latest">#REF!</definedName>
    <definedName name="A85231700T" localSheetId="1">#REF!,#REF!</definedName>
    <definedName name="A85231700T">#REF!,#REF!</definedName>
    <definedName name="A85231700T_Data" localSheetId="1">#REF!</definedName>
    <definedName name="A85231700T_Data">#REF!</definedName>
    <definedName name="A85231700T_Latest" localSheetId="1">#REF!</definedName>
    <definedName name="A85231700T_Latest">#REF!</definedName>
    <definedName name="A85231702W" localSheetId="1">#REF!,#REF!</definedName>
    <definedName name="A85231702W">#REF!,#REF!</definedName>
    <definedName name="A85231702W_Data" localSheetId="1">#REF!</definedName>
    <definedName name="A85231702W_Data">#REF!</definedName>
    <definedName name="A85231702W_Latest" localSheetId="1">#REF!</definedName>
    <definedName name="A85231702W_Latest">#REF!</definedName>
    <definedName name="A85231704A" localSheetId="1">#REF!,#REF!</definedName>
    <definedName name="A85231704A">#REF!,#REF!</definedName>
    <definedName name="A85231704A_Data" localSheetId="1">#REF!</definedName>
    <definedName name="A85231704A_Data">#REF!</definedName>
    <definedName name="A85231704A_Latest" localSheetId="1">#REF!</definedName>
    <definedName name="A85231704A_Latest">#REF!</definedName>
    <definedName name="A85231706F" localSheetId="1">#REF!,#REF!</definedName>
    <definedName name="A85231706F">#REF!,#REF!</definedName>
    <definedName name="A85231706F_Data" localSheetId="1">#REF!</definedName>
    <definedName name="A85231706F_Data">#REF!</definedName>
    <definedName name="A85231706F_Latest" localSheetId="1">#REF!</definedName>
    <definedName name="A85231706F_Latest">#REF!</definedName>
    <definedName name="A85231708K" localSheetId="1">#REF!,#REF!</definedName>
    <definedName name="A85231708K">#REF!,#REF!</definedName>
    <definedName name="A85231708K_Data" localSheetId="1">#REF!</definedName>
    <definedName name="A85231708K_Data">#REF!</definedName>
    <definedName name="A85231708K_Latest" localSheetId="1">#REF!</definedName>
    <definedName name="A85231708K_Latest">#REF!</definedName>
    <definedName name="A85231710W" localSheetId="1">#REF!,#REF!</definedName>
    <definedName name="A85231710W">#REF!,#REF!</definedName>
    <definedName name="A85231710W_Data" localSheetId="1">#REF!</definedName>
    <definedName name="A85231710W_Data">#REF!</definedName>
    <definedName name="A85231710W_Latest" localSheetId="1">#REF!</definedName>
    <definedName name="A85231710W_Latest">#REF!</definedName>
    <definedName name="A85231712A" localSheetId="1">#REF!,#REF!</definedName>
    <definedName name="A85231712A">#REF!,#REF!</definedName>
    <definedName name="A85231712A_Data" localSheetId="1">#REF!</definedName>
    <definedName name="A85231712A_Data">#REF!</definedName>
    <definedName name="A85231712A_Latest" localSheetId="1">#REF!</definedName>
    <definedName name="A85231712A_Latest">#REF!</definedName>
    <definedName name="A85231714F" localSheetId="1">#REF!,#REF!</definedName>
    <definedName name="A85231714F">#REF!,#REF!</definedName>
    <definedName name="A85231714F_Data" localSheetId="1">#REF!</definedName>
    <definedName name="A85231714F_Data">#REF!</definedName>
    <definedName name="A85231714F_Latest" localSheetId="1">#REF!</definedName>
    <definedName name="A85231714F_Latest">#REF!</definedName>
    <definedName name="A85231716K" localSheetId="1">#REF!,#REF!</definedName>
    <definedName name="A85231716K">#REF!,#REF!</definedName>
    <definedName name="A85231716K_Data" localSheetId="1">#REF!</definedName>
    <definedName name="A85231716K_Data">#REF!</definedName>
    <definedName name="A85231716K_Latest" localSheetId="1">#REF!</definedName>
    <definedName name="A85231716K_Latest">#REF!</definedName>
    <definedName name="A85231718R" localSheetId="1">#REF!,#REF!</definedName>
    <definedName name="A85231718R">#REF!,#REF!</definedName>
    <definedName name="A85231718R_Data" localSheetId="1">#REF!</definedName>
    <definedName name="A85231718R_Data">#REF!</definedName>
    <definedName name="A85231718R_Latest" localSheetId="1">#REF!</definedName>
    <definedName name="A85231718R_Latest">#REF!</definedName>
    <definedName name="A85231720A" localSheetId="1">#REF!,#REF!</definedName>
    <definedName name="A85231720A">#REF!,#REF!</definedName>
    <definedName name="A85231720A_Data" localSheetId="1">#REF!</definedName>
    <definedName name="A85231720A_Data">#REF!</definedName>
    <definedName name="A85231720A_Latest" localSheetId="1">#REF!</definedName>
    <definedName name="A85231720A_Latest">#REF!</definedName>
    <definedName name="A85231722F" localSheetId="1">#REF!,#REF!</definedName>
    <definedName name="A85231722F">#REF!,#REF!</definedName>
    <definedName name="A85231722F_Data" localSheetId="1">#REF!</definedName>
    <definedName name="A85231722F_Data">#REF!</definedName>
    <definedName name="A85231722F_Latest" localSheetId="1">#REF!</definedName>
    <definedName name="A85231722F_Latest">#REF!</definedName>
    <definedName name="A85231724K" localSheetId="1">#REF!,#REF!</definedName>
    <definedName name="A85231724K">#REF!,#REF!</definedName>
    <definedName name="A85231724K_Data" localSheetId="1">#REF!</definedName>
    <definedName name="A85231724K_Data">#REF!</definedName>
    <definedName name="A85231724K_Latest" localSheetId="1">#REF!</definedName>
    <definedName name="A85231724K_Latest">#REF!</definedName>
    <definedName name="A85231726R" localSheetId="1">#REF!,#REF!</definedName>
    <definedName name="A85231726R">#REF!,#REF!</definedName>
    <definedName name="A85231726R_Data" localSheetId="1">#REF!</definedName>
    <definedName name="A85231726R_Data">#REF!</definedName>
    <definedName name="A85231726R_Latest" localSheetId="1">#REF!</definedName>
    <definedName name="A85231726R_Latest">#REF!</definedName>
    <definedName name="A85231728V" localSheetId="1">#REF!,#REF!</definedName>
    <definedName name="A85231728V">#REF!,#REF!</definedName>
    <definedName name="A85231728V_Data" localSheetId="1">#REF!</definedName>
    <definedName name="A85231728V_Data">#REF!</definedName>
    <definedName name="A85231728V_Latest" localSheetId="1">#REF!</definedName>
    <definedName name="A85231728V_Latest">#REF!</definedName>
    <definedName name="A85231730F" localSheetId="1">#REF!,#REF!</definedName>
    <definedName name="A85231730F">#REF!,#REF!</definedName>
    <definedName name="A85231730F_Data" localSheetId="1">#REF!</definedName>
    <definedName name="A85231730F_Data">#REF!</definedName>
    <definedName name="A85231730F_Latest" localSheetId="1">#REF!</definedName>
    <definedName name="A85231730F_Latest">#REF!</definedName>
    <definedName name="A85231731J" localSheetId="1">#REF!,#REF!</definedName>
    <definedName name="A85231731J">#REF!,#REF!</definedName>
    <definedName name="A85231731J_Data" localSheetId="1">#REF!</definedName>
    <definedName name="A85231731J_Data">#REF!</definedName>
    <definedName name="A85231731J_Latest" localSheetId="1">#REF!</definedName>
    <definedName name="A85231731J_Latest">#REF!</definedName>
    <definedName name="A85231732K" localSheetId="1">#REF!,#REF!</definedName>
    <definedName name="A85231732K">#REF!,#REF!</definedName>
    <definedName name="A85231732K_Data" localSheetId="1">#REF!</definedName>
    <definedName name="A85231732K_Data">#REF!</definedName>
    <definedName name="A85231732K_Latest" localSheetId="1">#REF!</definedName>
    <definedName name="A85231732K_Latest">#REF!</definedName>
    <definedName name="A85231733L" localSheetId="1">#REF!,#REF!</definedName>
    <definedName name="A85231733L">#REF!,#REF!</definedName>
    <definedName name="A85231733L_Data" localSheetId="1">#REF!</definedName>
    <definedName name="A85231733L_Data">#REF!</definedName>
    <definedName name="A85231733L_Latest" localSheetId="1">#REF!</definedName>
    <definedName name="A85231733L_Latest">#REF!</definedName>
    <definedName name="A85231734R" localSheetId="1">#REF!,#REF!</definedName>
    <definedName name="A85231734R">#REF!,#REF!</definedName>
    <definedName name="A85231734R_Data" localSheetId="1">#REF!</definedName>
    <definedName name="A85231734R_Data">#REF!</definedName>
    <definedName name="A85231734R_Latest" localSheetId="1">#REF!</definedName>
    <definedName name="A85231734R_Latest">#REF!</definedName>
    <definedName name="A85231735T" localSheetId="1">#REF!,#REF!</definedName>
    <definedName name="A85231735T">#REF!,#REF!</definedName>
    <definedName name="A85231735T_Data" localSheetId="1">#REF!</definedName>
    <definedName name="A85231735T_Data">#REF!</definedName>
    <definedName name="A85231735T_Latest" localSheetId="1">#REF!</definedName>
    <definedName name="A85231735T_Latest">#REF!</definedName>
    <definedName name="A85231736V" localSheetId="1">#REF!,#REF!</definedName>
    <definedName name="A85231736V">#REF!,#REF!</definedName>
    <definedName name="A85231736V_Data" localSheetId="1">#REF!</definedName>
    <definedName name="A85231736V_Data">#REF!</definedName>
    <definedName name="A85231736V_Latest" localSheetId="1">#REF!</definedName>
    <definedName name="A85231736V_Latest">#REF!</definedName>
    <definedName name="A85231737W" localSheetId="1">#REF!,#REF!</definedName>
    <definedName name="A85231737W">#REF!,#REF!</definedName>
    <definedName name="A85231737W_Data" localSheetId="1">#REF!</definedName>
    <definedName name="A85231737W_Data">#REF!</definedName>
    <definedName name="A85231737W_Latest" localSheetId="1">#REF!</definedName>
    <definedName name="A85231737W_Latest">#REF!</definedName>
    <definedName name="A85231738X" localSheetId="1">#REF!,#REF!</definedName>
    <definedName name="A85231738X">#REF!,#REF!</definedName>
    <definedName name="A85231738X_Data" localSheetId="1">#REF!</definedName>
    <definedName name="A85231738X_Data">#REF!</definedName>
    <definedName name="A85231738X_Latest" localSheetId="1">#REF!</definedName>
    <definedName name="A85231738X_Latest">#REF!</definedName>
    <definedName name="A85231739A" localSheetId="1">#REF!,#REF!</definedName>
    <definedName name="A85231739A">#REF!,#REF!</definedName>
    <definedName name="A85231739A_Data" localSheetId="1">#REF!</definedName>
    <definedName name="A85231739A_Data">#REF!</definedName>
    <definedName name="A85231739A_Latest" localSheetId="1">#REF!</definedName>
    <definedName name="A85231739A_Latest">#REF!</definedName>
    <definedName name="A85231740K" localSheetId="1">#REF!,#REF!</definedName>
    <definedName name="A85231740K">#REF!,#REF!</definedName>
    <definedName name="A85231740K_Data" localSheetId="1">#REF!</definedName>
    <definedName name="A85231740K_Data">#REF!</definedName>
    <definedName name="A85231740K_Latest" localSheetId="1">#REF!</definedName>
    <definedName name="A85231740K_Latest">#REF!</definedName>
    <definedName name="A85231741L" localSheetId="1">#REF!,#REF!</definedName>
    <definedName name="A85231741L">#REF!,#REF!</definedName>
    <definedName name="A85231741L_Data" localSheetId="1">#REF!</definedName>
    <definedName name="A85231741L_Data">#REF!</definedName>
    <definedName name="A85231741L_Latest" localSheetId="1">#REF!</definedName>
    <definedName name="A85231741L_Latest">#REF!</definedName>
    <definedName name="A85231742R" localSheetId="1">#REF!,#REF!</definedName>
    <definedName name="A85231742R">#REF!,#REF!</definedName>
    <definedName name="A85231742R_Data" localSheetId="1">#REF!</definedName>
    <definedName name="A85231742R_Data">#REF!</definedName>
    <definedName name="A85231742R_Latest" localSheetId="1">#REF!</definedName>
    <definedName name="A85231742R_Latest">#REF!</definedName>
    <definedName name="A85231743T" localSheetId="1">#REF!,#REF!</definedName>
    <definedName name="A85231743T">#REF!,#REF!</definedName>
    <definedName name="A85231743T_Data" localSheetId="1">#REF!</definedName>
    <definedName name="A85231743T_Data">#REF!</definedName>
    <definedName name="A85231743T_Latest" localSheetId="1">#REF!</definedName>
    <definedName name="A85231743T_Latest">#REF!</definedName>
    <definedName name="A85231744V" localSheetId="1">#REF!,#REF!</definedName>
    <definedName name="A85231744V">#REF!,#REF!</definedName>
    <definedName name="A85231744V_Data" localSheetId="1">#REF!</definedName>
    <definedName name="A85231744V_Data">#REF!</definedName>
    <definedName name="A85231744V_Latest" localSheetId="1">#REF!</definedName>
    <definedName name="A85231744V_Latest">#REF!</definedName>
    <definedName name="A85231745W" localSheetId="1">#REF!,#REF!</definedName>
    <definedName name="A85231745W">#REF!,#REF!</definedName>
    <definedName name="A85231745W_Data" localSheetId="1">#REF!</definedName>
    <definedName name="A85231745W_Data">#REF!</definedName>
    <definedName name="A85231745W_Latest" localSheetId="1">#REF!</definedName>
    <definedName name="A85231745W_Latest">#REF!</definedName>
    <definedName name="A85231746X" localSheetId="1">#REF!,#REF!</definedName>
    <definedName name="A85231746X">#REF!,#REF!</definedName>
    <definedName name="A85231746X_Data" localSheetId="1">#REF!</definedName>
    <definedName name="A85231746X_Data">#REF!</definedName>
    <definedName name="A85231746X_Latest" localSheetId="1">#REF!</definedName>
    <definedName name="A85231746X_Latest">#REF!</definedName>
    <definedName name="A85231747A" localSheetId="1">#REF!,#REF!</definedName>
    <definedName name="A85231747A">#REF!,#REF!</definedName>
    <definedName name="A85231747A_Data" localSheetId="1">#REF!</definedName>
    <definedName name="A85231747A_Data">#REF!</definedName>
    <definedName name="A85231747A_Latest" localSheetId="1">#REF!</definedName>
    <definedName name="A85231747A_Latest">#REF!</definedName>
    <definedName name="A85231748C" localSheetId="1">#REF!,#REF!</definedName>
    <definedName name="A85231748C">#REF!,#REF!</definedName>
    <definedName name="A85231748C_Data" localSheetId="1">#REF!</definedName>
    <definedName name="A85231748C_Data">#REF!</definedName>
    <definedName name="A85231748C_Latest" localSheetId="1">#REF!</definedName>
    <definedName name="A85231748C_Latest">#REF!</definedName>
    <definedName name="A85231749F" localSheetId="1">#REF!,#REF!</definedName>
    <definedName name="A85231749F">#REF!,#REF!</definedName>
    <definedName name="A85231749F_Data" localSheetId="1">#REF!</definedName>
    <definedName name="A85231749F_Data">#REF!</definedName>
    <definedName name="A85231749F_Latest" localSheetId="1">#REF!</definedName>
    <definedName name="A85231749F_Latest">#REF!</definedName>
    <definedName name="A85231750R" localSheetId="1">#REF!,#REF!</definedName>
    <definedName name="A85231750R">#REF!,#REF!</definedName>
    <definedName name="A85231750R_Data" localSheetId="1">#REF!</definedName>
    <definedName name="A85231750R_Data">#REF!</definedName>
    <definedName name="A85231750R_Latest" localSheetId="1">#REF!</definedName>
    <definedName name="A85231750R_Latest">#REF!</definedName>
    <definedName name="A85231751T" localSheetId="1">#REF!,#REF!</definedName>
    <definedName name="A85231751T">#REF!,#REF!</definedName>
    <definedName name="A85231751T_Data" localSheetId="1">#REF!</definedName>
    <definedName name="A85231751T_Data">#REF!</definedName>
    <definedName name="A85231751T_Latest" localSheetId="1">#REF!</definedName>
    <definedName name="A85231751T_Latest">#REF!</definedName>
    <definedName name="A85231752V" localSheetId="1">#REF!,#REF!</definedName>
    <definedName name="A85231752V">#REF!,#REF!</definedName>
    <definedName name="A85231752V_Data" localSheetId="1">#REF!</definedName>
    <definedName name="A85231752V_Data">#REF!</definedName>
    <definedName name="A85231752V_Latest" localSheetId="1">#REF!</definedName>
    <definedName name="A85231752V_Latest">#REF!</definedName>
    <definedName name="A85231753W" localSheetId="1">#REF!,#REF!</definedName>
    <definedName name="A85231753W">#REF!,#REF!</definedName>
    <definedName name="A85231753W_Data" localSheetId="1">#REF!</definedName>
    <definedName name="A85231753W_Data">#REF!</definedName>
    <definedName name="A85231753W_Latest" localSheetId="1">#REF!</definedName>
    <definedName name="A85231753W_Latest">#REF!</definedName>
    <definedName name="A85231754X" localSheetId="1">#REF!,#REF!</definedName>
    <definedName name="A85231754X">#REF!,#REF!</definedName>
    <definedName name="A85231754X_Data" localSheetId="1">#REF!</definedName>
    <definedName name="A85231754X_Data">#REF!</definedName>
    <definedName name="A85231754X_Latest" localSheetId="1">#REF!</definedName>
    <definedName name="A85231754X_Latest">#REF!</definedName>
    <definedName name="A85231755A" localSheetId="1">#REF!,#REF!</definedName>
    <definedName name="A85231755A">#REF!,#REF!</definedName>
    <definedName name="A85231755A_Data" localSheetId="1">#REF!</definedName>
    <definedName name="A85231755A_Data">#REF!</definedName>
    <definedName name="A85231755A_Latest" localSheetId="1">#REF!</definedName>
    <definedName name="A85231755A_Latest">#REF!</definedName>
    <definedName name="A85231756C" localSheetId="1">#REF!,#REF!</definedName>
    <definedName name="A85231756C">#REF!,#REF!</definedName>
    <definedName name="A85231756C_Data" localSheetId="1">#REF!</definedName>
    <definedName name="A85231756C_Data">#REF!</definedName>
    <definedName name="A85231756C_Latest" localSheetId="1">#REF!</definedName>
    <definedName name="A85231756C_Latest">#REF!</definedName>
    <definedName name="A85231757F" localSheetId="1">#REF!,#REF!</definedName>
    <definedName name="A85231757F">#REF!,#REF!</definedName>
    <definedName name="A85231757F_Data" localSheetId="1">#REF!</definedName>
    <definedName name="A85231757F_Data">#REF!</definedName>
    <definedName name="A85231757F_Latest" localSheetId="1">#REF!</definedName>
    <definedName name="A85231757F_Latest">#REF!</definedName>
    <definedName name="A85231758J" localSheetId="1">#REF!,#REF!</definedName>
    <definedName name="A85231758J">#REF!,#REF!</definedName>
    <definedName name="A85231758J_Data" localSheetId="1">#REF!</definedName>
    <definedName name="A85231758J_Data">#REF!</definedName>
    <definedName name="A85231758J_Latest" localSheetId="1">#REF!</definedName>
    <definedName name="A85231758J_Latest">#REF!</definedName>
    <definedName name="A85231759K" localSheetId="1">#REF!,#REF!</definedName>
    <definedName name="A85231759K">#REF!,#REF!</definedName>
    <definedName name="A85231759K_Data" localSheetId="1">#REF!</definedName>
    <definedName name="A85231759K_Data">#REF!</definedName>
    <definedName name="A85231759K_Latest" localSheetId="1">#REF!</definedName>
    <definedName name="A85231759K_Latest">#REF!</definedName>
    <definedName name="A85231760V" localSheetId="1">#REF!,#REF!</definedName>
    <definedName name="A85231760V">#REF!,#REF!</definedName>
    <definedName name="A85231760V_Data" localSheetId="1">#REF!</definedName>
    <definedName name="A85231760V_Data">#REF!</definedName>
    <definedName name="A85231760V_Latest" localSheetId="1">#REF!</definedName>
    <definedName name="A85231760V_Latest">#REF!</definedName>
    <definedName name="A85231761W" localSheetId="1">#REF!,#REF!</definedName>
    <definedName name="A85231761W">#REF!,#REF!</definedName>
    <definedName name="A85231761W_Data" localSheetId="1">#REF!</definedName>
    <definedName name="A85231761W_Data">#REF!</definedName>
    <definedName name="A85231761W_Latest" localSheetId="1">#REF!</definedName>
    <definedName name="A85231761W_Latest">#REF!</definedName>
    <definedName name="A85231762X" localSheetId="1">#REF!,#REF!</definedName>
    <definedName name="A85231762X">#REF!,#REF!</definedName>
    <definedName name="A85231762X_Data" localSheetId="1">#REF!</definedName>
    <definedName name="A85231762X_Data">#REF!</definedName>
    <definedName name="A85231762X_Latest" localSheetId="1">#REF!</definedName>
    <definedName name="A85231762X_Latest">#REF!</definedName>
    <definedName name="A85231763A" localSheetId="1">#REF!,#REF!</definedName>
    <definedName name="A85231763A">#REF!,#REF!</definedName>
    <definedName name="A85231763A_Data" localSheetId="1">#REF!</definedName>
    <definedName name="A85231763A_Data">#REF!</definedName>
    <definedName name="A85231763A_Latest" localSheetId="1">#REF!</definedName>
    <definedName name="A85231763A_Latest">#REF!</definedName>
    <definedName name="A85231764C" localSheetId="1">#REF!,#REF!</definedName>
    <definedName name="A85231764C">#REF!,#REF!</definedName>
    <definedName name="A85231764C_Data" localSheetId="1">#REF!</definedName>
    <definedName name="A85231764C_Data">#REF!</definedName>
    <definedName name="A85231764C_Latest" localSheetId="1">#REF!</definedName>
    <definedName name="A85231764C_Latest">#REF!</definedName>
    <definedName name="A85231765F" localSheetId="1">#REF!,#REF!</definedName>
    <definedName name="A85231765F">#REF!,#REF!</definedName>
    <definedName name="A85231765F_Data" localSheetId="1">#REF!</definedName>
    <definedName name="A85231765F_Data">#REF!</definedName>
    <definedName name="A85231765F_Latest" localSheetId="1">#REF!</definedName>
    <definedName name="A85231765F_Latest">#REF!</definedName>
    <definedName name="A85231766J" localSheetId="1">#REF!,#REF!</definedName>
    <definedName name="A85231766J">#REF!,#REF!</definedName>
    <definedName name="A85231766J_Data" localSheetId="1">#REF!</definedName>
    <definedName name="A85231766J_Data">#REF!</definedName>
    <definedName name="A85231766J_Latest" localSheetId="1">#REF!</definedName>
    <definedName name="A85231766J_Latest">#REF!</definedName>
    <definedName name="A85231767K" localSheetId="1">#REF!,#REF!</definedName>
    <definedName name="A85231767K">#REF!,#REF!</definedName>
    <definedName name="A85231767K_Data" localSheetId="1">#REF!</definedName>
    <definedName name="A85231767K_Data">#REF!</definedName>
    <definedName name="A85231767K_Latest" localSheetId="1">#REF!</definedName>
    <definedName name="A85231767K_Latest">#REF!</definedName>
    <definedName name="A85231768L" localSheetId="1">#REF!,#REF!</definedName>
    <definedName name="A85231768L">#REF!,#REF!</definedName>
    <definedName name="A85231768L_Data" localSheetId="1">#REF!</definedName>
    <definedName name="A85231768L_Data">#REF!</definedName>
    <definedName name="A85231768L_Latest" localSheetId="1">#REF!</definedName>
    <definedName name="A85231768L_Latest">#REF!</definedName>
    <definedName name="A85231769R" localSheetId="1">#REF!,#REF!</definedName>
    <definedName name="A85231769R">#REF!,#REF!</definedName>
    <definedName name="A85231769R_Data" localSheetId="1">#REF!</definedName>
    <definedName name="A85231769R_Data">#REF!</definedName>
    <definedName name="A85231769R_Latest" localSheetId="1">#REF!</definedName>
    <definedName name="A85231769R_Latest">#REF!</definedName>
    <definedName name="A85231770X" localSheetId="1">#REF!,#REF!</definedName>
    <definedName name="A85231770X">#REF!,#REF!</definedName>
    <definedName name="A85231770X_Data" localSheetId="1">#REF!</definedName>
    <definedName name="A85231770X_Data">#REF!</definedName>
    <definedName name="A85231770X_Latest" localSheetId="1">#REF!</definedName>
    <definedName name="A85231770X_Latest">#REF!</definedName>
    <definedName name="A85231771A" localSheetId="1">#REF!,#REF!</definedName>
    <definedName name="A85231771A">#REF!,#REF!</definedName>
    <definedName name="A85231771A_Data" localSheetId="1">#REF!</definedName>
    <definedName name="A85231771A_Data">#REF!</definedName>
    <definedName name="A85231771A_Latest" localSheetId="1">#REF!</definedName>
    <definedName name="A85231771A_Latest">#REF!</definedName>
    <definedName name="A85231772C" localSheetId="1">#REF!,#REF!</definedName>
    <definedName name="A85231772C">#REF!,#REF!</definedName>
    <definedName name="A85231772C_Data" localSheetId="1">#REF!</definedName>
    <definedName name="A85231772C_Data">#REF!</definedName>
    <definedName name="A85231772C_Latest" localSheetId="1">#REF!</definedName>
    <definedName name="A85231772C_Latest">#REF!</definedName>
    <definedName name="A85231773F" localSheetId="1">#REF!,#REF!</definedName>
    <definedName name="A85231773F">#REF!,#REF!</definedName>
    <definedName name="A85231773F_Data" localSheetId="1">#REF!</definedName>
    <definedName name="A85231773F_Data">#REF!</definedName>
    <definedName name="A85231773F_Latest" localSheetId="1">#REF!</definedName>
    <definedName name="A85231773F_Latest">#REF!</definedName>
    <definedName name="A85231774J" localSheetId="1">#REF!,#REF!</definedName>
    <definedName name="A85231774J">#REF!,#REF!</definedName>
    <definedName name="A85231774J_Data" localSheetId="1">#REF!</definedName>
    <definedName name="A85231774J_Data">#REF!</definedName>
    <definedName name="A85231774J_Latest" localSheetId="1">#REF!</definedName>
    <definedName name="A85231774J_Latest">#REF!</definedName>
    <definedName name="A85231775K" localSheetId="1">#REF!,#REF!</definedName>
    <definedName name="A85231775K">#REF!,#REF!</definedName>
    <definedName name="A85231775K_Data" localSheetId="1">#REF!</definedName>
    <definedName name="A85231775K_Data">#REF!</definedName>
    <definedName name="A85231775K_Latest" localSheetId="1">#REF!</definedName>
    <definedName name="A85231775K_Latest">#REF!</definedName>
    <definedName name="A85231776L" localSheetId="1">#REF!,#REF!</definedName>
    <definedName name="A85231776L">#REF!,#REF!</definedName>
    <definedName name="A85231776L_Data" localSheetId="1">#REF!</definedName>
    <definedName name="A85231776L_Data">#REF!</definedName>
    <definedName name="A85231776L_Latest" localSheetId="1">#REF!</definedName>
    <definedName name="A85231776L_Latest">#REF!</definedName>
    <definedName name="A85231777R" localSheetId="1">#REF!,#REF!</definedName>
    <definedName name="A85231777R">#REF!,#REF!</definedName>
    <definedName name="A85231777R_Data" localSheetId="1">#REF!</definedName>
    <definedName name="A85231777R_Data">#REF!</definedName>
    <definedName name="A85231777R_Latest" localSheetId="1">#REF!</definedName>
    <definedName name="A85231777R_Latest">#REF!</definedName>
    <definedName name="Date_Range" localSheetId="1">#REF!,#REF!</definedName>
    <definedName name="Date_Range">#REF!,#REF!</definedName>
    <definedName name="Date_Range_Data" localSheetId="1">#REF!</definedName>
    <definedName name="Date_Range_Data">#REF!</definedName>
    <definedName name="FN1_Data" localSheetId="1">#REF!</definedName>
    <definedName name="FN1_Data">#REF!</definedName>
    <definedName name="FN2_Data" localSheetId="1">#REF!</definedName>
    <definedName name="FN2_Dat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K52" i="30" l="1"/>
  <c r="B52" i="30"/>
  <c r="C52" i="30" s="1"/>
  <c r="BK51" i="30"/>
  <c r="D51" i="30"/>
  <c r="C51" i="30" s="1"/>
  <c r="B51" i="30"/>
  <c r="BK50" i="30"/>
  <c r="BL50" i="30"/>
  <c r="R51" i="30"/>
  <c r="R52" i="30" s="1"/>
  <c r="W50" i="30"/>
  <c r="V50" i="30" s="1"/>
  <c r="P51" i="30"/>
  <c r="P52" i="30" s="1"/>
  <c r="J50" i="30"/>
  <c r="J51" i="30" s="1"/>
  <c r="J52" i="30" s="1"/>
  <c r="I50" i="30"/>
  <c r="I51" i="30" s="1"/>
  <c r="BK49" i="30"/>
  <c r="BL49" i="30"/>
  <c r="W49" i="30"/>
  <c r="V49" i="30" s="1"/>
  <c r="J49" i="30"/>
  <c r="BL48" i="30"/>
  <c r="W48" i="30"/>
  <c r="BL47" i="30"/>
  <c r="W47" i="30"/>
  <c r="BL46" i="30"/>
  <c r="W46" i="30"/>
  <c r="V46" i="30" s="1"/>
  <c r="BE45" i="30"/>
  <c r="BD45" i="30"/>
  <c r="BC45" i="30"/>
  <c r="BB45" i="30"/>
  <c r="AZ45" i="30"/>
  <c r="AW45" i="30"/>
  <c r="AV45" i="30"/>
  <c r="AY45" i="30" s="1"/>
  <c r="BL45" i="30"/>
  <c r="W45" i="30"/>
  <c r="V45" i="30" s="1"/>
  <c r="AB45" i="30" s="1"/>
  <c r="N45" i="30"/>
  <c r="I45" i="30"/>
  <c r="F45" i="30"/>
  <c r="D45" i="30"/>
  <c r="AP44" i="30"/>
  <c r="BL44" i="30"/>
  <c r="W44" i="30"/>
  <c r="V44" i="30" s="1"/>
  <c r="I44" i="30"/>
  <c r="E44" i="30"/>
  <c r="F44" i="30" s="1"/>
  <c r="D44" i="30"/>
  <c r="BL43" i="30"/>
  <c r="AP43" i="30"/>
  <c r="S43" i="30"/>
  <c r="W43" i="30"/>
  <c r="I43" i="30"/>
  <c r="E43" i="30"/>
  <c r="F43" i="30" s="1"/>
  <c r="D43" i="30"/>
  <c r="AP42" i="30"/>
  <c r="BL42" i="30"/>
  <c r="S42" i="30"/>
  <c r="W42" i="30"/>
  <c r="F42" i="30"/>
  <c r="E42" i="30"/>
  <c r="I42" i="30" s="1"/>
  <c r="D42" i="30"/>
  <c r="AP41" i="30"/>
  <c r="BL41" i="30"/>
  <c r="S41" i="30"/>
  <c r="W41" i="30"/>
  <c r="V41" i="30" s="1"/>
  <c r="E41" i="30"/>
  <c r="I41" i="30" s="1"/>
  <c r="D41" i="30"/>
  <c r="AP40" i="30"/>
  <c r="BL40" i="30"/>
  <c r="S40" i="30"/>
  <c r="W40" i="30"/>
  <c r="F40" i="30"/>
  <c r="E40" i="30"/>
  <c r="I40" i="30" s="1"/>
  <c r="D40" i="30"/>
  <c r="AP39" i="30"/>
  <c r="BL39" i="30"/>
  <c r="W39" i="30"/>
  <c r="I39" i="30"/>
  <c r="F39" i="30"/>
  <c r="E39" i="30"/>
  <c r="D39" i="30"/>
  <c r="AP38" i="30"/>
  <c r="BL38" i="30"/>
  <c r="S38" i="30"/>
  <c r="W38" i="30"/>
  <c r="I38" i="30"/>
  <c r="E38" i="30"/>
  <c r="F38" i="30" s="1"/>
  <c r="D38" i="30"/>
  <c r="AP37" i="30"/>
  <c r="BL37" i="30"/>
  <c r="S37" i="30"/>
  <c r="W37" i="30"/>
  <c r="V37" i="30" s="1"/>
  <c r="E37" i="30"/>
  <c r="I37" i="30" s="1"/>
  <c r="D37" i="30"/>
  <c r="AP36" i="30"/>
  <c r="BL36" i="30"/>
  <c r="S36" i="30"/>
  <c r="W36" i="30"/>
  <c r="E36" i="30"/>
  <c r="I36" i="30" s="1"/>
  <c r="D36" i="30"/>
  <c r="BK35" i="30"/>
  <c r="AP35" i="30"/>
  <c r="BL35" i="30"/>
  <c r="S35" i="30"/>
  <c r="W35" i="30"/>
  <c r="V35" i="30" s="1"/>
  <c r="I35" i="30"/>
  <c r="F35" i="30"/>
  <c r="E35" i="30"/>
  <c r="D35" i="30"/>
  <c r="AP34" i="30"/>
  <c r="BL34" i="30"/>
  <c r="S34" i="30"/>
  <c r="W34" i="30"/>
  <c r="I34" i="30"/>
  <c r="E34" i="30"/>
  <c r="F34" i="30" s="1"/>
  <c r="D34" i="30"/>
  <c r="AP33" i="30"/>
  <c r="BL33" i="30"/>
  <c r="S33" i="30"/>
  <c r="W33" i="30"/>
  <c r="V33" i="30" s="1"/>
  <c r="I33" i="30"/>
  <c r="E33" i="30"/>
  <c r="F33" i="30" s="1"/>
  <c r="D33" i="30"/>
  <c r="BK32" i="30"/>
  <c r="AP32" i="30"/>
  <c r="AH32" i="30"/>
  <c r="AE32" i="30" s="1"/>
  <c r="BL32" i="30"/>
  <c r="S32" i="30"/>
  <c r="W32" i="30"/>
  <c r="E32" i="30"/>
  <c r="I32" i="30" s="1"/>
  <c r="D32" i="30"/>
  <c r="AP31" i="30"/>
  <c r="BL31" i="30"/>
  <c r="S31" i="30"/>
  <c r="W31" i="30"/>
  <c r="E31" i="30"/>
  <c r="I31" i="30" s="1"/>
  <c r="D31" i="30"/>
  <c r="AP30" i="30"/>
  <c r="BL30" i="30"/>
  <c r="S30" i="30"/>
  <c r="W30" i="30"/>
  <c r="I30" i="30"/>
  <c r="F30" i="30"/>
  <c r="E30" i="30"/>
  <c r="D30" i="30"/>
  <c r="BK29" i="30"/>
  <c r="AP29" i="30"/>
  <c r="BL29" i="30"/>
  <c r="S29" i="30"/>
  <c r="W29" i="30"/>
  <c r="I29" i="30"/>
  <c r="E29" i="30"/>
  <c r="F29" i="30" s="1"/>
  <c r="D29" i="30"/>
  <c r="AP28" i="30"/>
  <c r="BL28" i="30"/>
  <c r="S28" i="30"/>
  <c r="W28" i="30"/>
  <c r="I28" i="30"/>
  <c r="E28" i="30"/>
  <c r="F28" i="30" s="1"/>
  <c r="D28" i="30"/>
  <c r="AP27" i="30"/>
  <c r="BL27" i="30"/>
  <c r="S27" i="30"/>
  <c r="W27" i="30"/>
  <c r="E27" i="30"/>
  <c r="I27" i="30" s="1"/>
  <c r="D27" i="30"/>
  <c r="AP26" i="30"/>
  <c r="BL26" i="30"/>
  <c r="S26" i="30"/>
  <c r="W26" i="30"/>
  <c r="E26" i="30"/>
  <c r="I26" i="30" s="1"/>
  <c r="D26" i="30"/>
  <c r="AP25" i="30"/>
  <c r="BL25" i="30"/>
  <c r="S25" i="30"/>
  <c r="W25" i="30"/>
  <c r="V25" i="30" s="1"/>
  <c r="I25" i="30"/>
  <c r="F25" i="30"/>
  <c r="E25" i="30"/>
  <c r="D25" i="30"/>
  <c r="AP24" i="30"/>
  <c r="BL24" i="30"/>
  <c r="S24" i="30"/>
  <c r="W24" i="30"/>
  <c r="I24" i="30"/>
  <c r="F24" i="30"/>
  <c r="E24" i="30"/>
  <c r="D24" i="30"/>
  <c r="AP23" i="30"/>
  <c r="BL23" i="30"/>
  <c r="S23" i="30"/>
  <c r="W23" i="30"/>
  <c r="I23" i="30"/>
  <c r="E23" i="30"/>
  <c r="F23" i="30" s="1"/>
  <c r="D23" i="30"/>
  <c r="AP22" i="30"/>
  <c r="BL22" i="30"/>
  <c r="S22" i="30"/>
  <c r="W22" i="30"/>
  <c r="V22" i="30" s="1"/>
  <c r="F22" i="30"/>
  <c r="E22" i="30"/>
  <c r="I22" i="30" s="1"/>
  <c r="D22" i="30"/>
  <c r="AP21" i="30"/>
  <c r="BL21" i="30"/>
  <c r="S21" i="30"/>
  <c r="W21" i="30"/>
  <c r="E21" i="30"/>
  <c r="I21" i="30" s="1"/>
  <c r="D21" i="30"/>
  <c r="AP20" i="30"/>
  <c r="BL20" i="30"/>
  <c r="S20" i="30"/>
  <c r="W20" i="30"/>
  <c r="V20" i="30" s="1"/>
  <c r="I20" i="30"/>
  <c r="F20" i="30"/>
  <c r="E20" i="30"/>
  <c r="D20" i="30"/>
  <c r="AP19" i="30"/>
  <c r="BL19" i="30"/>
  <c r="S19" i="30"/>
  <c r="W19" i="30"/>
  <c r="I19" i="30"/>
  <c r="E19" i="30"/>
  <c r="F19" i="30" s="1"/>
  <c r="D19" i="30"/>
  <c r="AP18" i="30"/>
  <c r="BL18" i="30"/>
  <c r="S18" i="30"/>
  <c r="W18" i="30"/>
  <c r="I18" i="30"/>
  <c r="E18" i="30"/>
  <c r="F18" i="30" s="1"/>
  <c r="D18" i="30"/>
  <c r="AP17" i="30"/>
  <c r="BL17" i="30"/>
  <c r="S17" i="30"/>
  <c r="W17" i="30"/>
  <c r="E17" i="30"/>
  <c r="I17" i="30" s="1"/>
  <c r="D17" i="30"/>
  <c r="AP16" i="30"/>
  <c r="BL16" i="30"/>
  <c r="S16" i="30"/>
  <c r="W16" i="30"/>
  <c r="E16" i="30"/>
  <c r="I16" i="30" s="1"/>
  <c r="D16" i="30"/>
  <c r="AP15" i="30"/>
  <c r="BL15" i="30"/>
  <c r="S15" i="30"/>
  <c r="W15" i="30"/>
  <c r="V15" i="30" s="1"/>
  <c r="I15" i="30"/>
  <c r="F15" i="30"/>
  <c r="E15" i="30"/>
  <c r="D15" i="30"/>
  <c r="AP14" i="30"/>
  <c r="BL14" i="30"/>
  <c r="S14" i="30"/>
  <c r="W14" i="30"/>
  <c r="I14" i="30"/>
  <c r="E14" i="30"/>
  <c r="F14" i="30" s="1"/>
  <c r="D14" i="30"/>
  <c r="AP13" i="30"/>
  <c r="BL13" i="30"/>
  <c r="S13" i="30"/>
  <c r="W13" i="30"/>
  <c r="E13" i="30"/>
  <c r="I13" i="30" s="1"/>
  <c r="D13" i="30"/>
  <c r="AP12" i="30"/>
  <c r="BL12" i="30"/>
  <c r="S12" i="30"/>
  <c r="W12" i="30"/>
  <c r="E12" i="30"/>
  <c r="I12" i="30" s="1"/>
  <c r="D12" i="30"/>
  <c r="AP11" i="30"/>
  <c r="BL11" i="30"/>
  <c r="S11" i="30"/>
  <c r="I11" i="30"/>
  <c r="F11" i="30"/>
  <c r="E11" i="30"/>
  <c r="D11" i="30"/>
  <c r="AP10" i="30"/>
  <c r="BL10" i="30"/>
  <c r="S10" i="30"/>
  <c r="E10" i="30"/>
  <c r="I10" i="30" s="1"/>
  <c r="D10" i="30"/>
  <c r="AP9" i="30"/>
  <c r="BL9" i="30"/>
  <c r="S9" i="30"/>
  <c r="I9" i="30"/>
  <c r="F9" i="30"/>
  <c r="E9" i="30"/>
  <c r="D9" i="30"/>
  <c r="AP8" i="30"/>
  <c r="BL8" i="30"/>
  <c r="S8" i="30"/>
  <c r="E8" i="30"/>
  <c r="I8" i="30" s="1"/>
  <c r="D8" i="30"/>
  <c r="AP7" i="30"/>
  <c r="BL7" i="30"/>
  <c r="S7" i="30"/>
  <c r="E7" i="30"/>
  <c r="F7" i="30" s="1"/>
  <c r="D7" i="30"/>
  <c r="AP6" i="30"/>
  <c r="BL6" i="30"/>
  <c r="S6" i="30"/>
  <c r="F6" i="30"/>
  <c r="E6" i="30"/>
  <c r="I6" i="30" s="1"/>
  <c r="D6" i="30"/>
  <c r="BK5" i="30"/>
  <c r="AP5" i="30"/>
  <c r="AH5" i="30"/>
  <c r="BL5" i="30"/>
  <c r="S5" i="30"/>
  <c r="E5" i="30"/>
  <c r="I5" i="30" s="1"/>
  <c r="D5" i="30"/>
  <c r="AH9" i="26"/>
  <c r="AG9" i="26"/>
  <c r="AF9" i="26"/>
  <c r="AH8" i="26"/>
  <c r="AG8" i="26"/>
  <c r="AD8" i="26"/>
  <c r="AH7" i="26"/>
  <c r="AG7" i="26"/>
  <c r="AF7" i="26"/>
  <c r="AE7" i="26"/>
  <c r="AD7" i="26"/>
  <c r="AC7" i="26"/>
  <c r="E2" i="16"/>
  <c r="E3" i="16"/>
  <c r="E4" i="16"/>
  <c r="E5" i="16"/>
  <c r="E6" i="16"/>
  <c r="E7" i="16"/>
  <c r="E8" i="16"/>
  <c r="E9" i="16"/>
  <c r="E10" i="16"/>
  <c r="E11" i="16"/>
  <c r="E12" i="16"/>
  <c r="E13" i="16"/>
  <c r="E14" i="16"/>
  <c r="E15" i="16"/>
  <c r="E16" i="16"/>
  <c r="E17" i="16"/>
  <c r="E18" i="16"/>
  <c r="E19" i="16"/>
  <c r="E20" i="16"/>
  <c r="E21" i="16"/>
  <c r="E22" i="16"/>
  <c r="E23" i="16"/>
  <c r="E24" i="16"/>
  <c r="E25" i="16"/>
  <c r="E26" i="16"/>
  <c r="E27" i="16"/>
  <c r="E28" i="16"/>
  <c r="E29" i="16"/>
  <c r="E30" i="16"/>
  <c r="E31" i="16"/>
  <c r="E32" i="16"/>
  <c r="E33" i="16"/>
  <c r="E34" i="16"/>
  <c r="E35" i="16"/>
  <c r="E36" i="16"/>
  <c r="E37" i="16"/>
  <c r="E38" i="16"/>
  <c r="E39" i="16"/>
  <c r="E40" i="16"/>
  <c r="E41" i="16"/>
  <c r="E42" i="16"/>
  <c r="E43" i="16"/>
  <c r="E44" i="16"/>
  <c r="E45" i="16"/>
  <c r="E46" i="16"/>
  <c r="E47" i="16"/>
  <c r="E48" i="16"/>
  <c r="E49" i="16"/>
  <c r="E50" i="16"/>
  <c r="E51" i="16"/>
  <c r="E52" i="16"/>
  <c r="E53" i="16"/>
  <c r="E54" i="16"/>
  <c r="E55" i="16"/>
  <c r="E56" i="16"/>
  <c r="E57" i="16"/>
  <c r="E58" i="16"/>
  <c r="E59" i="16"/>
  <c r="E60" i="16"/>
  <c r="E61" i="16"/>
  <c r="E62" i="16"/>
  <c r="E63" i="16"/>
  <c r="E64" i="16"/>
  <c r="E65" i="16"/>
  <c r="E66" i="16"/>
  <c r="E67" i="16"/>
  <c r="E68" i="16"/>
  <c r="E69" i="16"/>
  <c r="E70" i="16"/>
  <c r="E71" i="16"/>
  <c r="E72" i="16"/>
  <c r="E73" i="16"/>
  <c r="E74" i="16"/>
  <c r="E75" i="16"/>
  <c r="E76" i="16"/>
  <c r="E77" i="16"/>
  <c r="E78" i="16"/>
  <c r="E79" i="16"/>
  <c r="E80" i="16"/>
  <c r="E81" i="16"/>
  <c r="E82" i="16"/>
  <c r="E83" i="16"/>
  <c r="E84" i="16"/>
  <c r="E85" i="16"/>
  <c r="E86" i="16"/>
  <c r="E87" i="16"/>
  <c r="E88" i="16"/>
  <c r="E89" i="16"/>
  <c r="E90" i="16"/>
  <c r="E91" i="16"/>
  <c r="E92" i="16"/>
  <c r="E93" i="16"/>
  <c r="E94" i="16"/>
  <c r="E95" i="16"/>
  <c r="E96" i="16"/>
  <c r="E97" i="16"/>
  <c r="E98" i="16"/>
  <c r="E99" i="16"/>
  <c r="E100" i="16"/>
  <c r="E101" i="16"/>
  <c r="E102" i="16"/>
  <c r="E103" i="16"/>
  <c r="E104" i="16"/>
  <c r="E105" i="16"/>
  <c r="E106" i="16"/>
  <c r="E107" i="16"/>
  <c r="E108" i="16"/>
  <c r="E109" i="16"/>
  <c r="E110" i="16"/>
  <c r="E111" i="16"/>
  <c r="E112" i="16"/>
  <c r="E113" i="16"/>
  <c r="E114" i="16"/>
  <c r="E115" i="16"/>
  <c r="E116" i="16"/>
  <c r="E117" i="16"/>
  <c r="E118" i="16"/>
  <c r="E119" i="16"/>
  <c r="E120" i="16"/>
  <c r="E121" i="16"/>
  <c r="E122" i="16"/>
  <c r="E123" i="16"/>
  <c r="E124" i="16"/>
  <c r="E125" i="16"/>
  <c r="E126" i="16"/>
  <c r="E127" i="16"/>
  <c r="E128" i="16"/>
  <c r="E129" i="16"/>
  <c r="E130" i="16"/>
  <c r="E131" i="16"/>
  <c r="E132" i="16"/>
  <c r="E133" i="16"/>
  <c r="E134" i="16"/>
  <c r="E135" i="16"/>
  <c r="E136" i="16"/>
  <c r="E137" i="16"/>
  <c r="E138" i="16"/>
  <c r="E139" i="16"/>
  <c r="E140" i="16"/>
  <c r="E141" i="16"/>
  <c r="E142" i="16"/>
  <c r="E143" i="16"/>
  <c r="E144" i="16"/>
  <c r="E145" i="16"/>
  <c r="E146" i="16"/>
  <c r="E147" i="16"/>
  <c r="E148" i="16"/>
  <c r="E149" i="16"/>
  <c r="E150" i="16"/>
  <c r="E151" i="16"/>
  <c r="E152" i="16"/>
  <c r="E153" i="16"/>
  <c r="E154" i="16"/>
  <c r="E155" i="16"/>
  <c r="E156" i="16"/>
  <c r="E157" i="16"/>
  <c r="E158" i="16"/>
  <c r="E159" i="16"/>
  <c r="E160" i="16"/>
  <c r="E161" i="16"/>
  <c r="E162" i="16"/>
  <c r="E163" i="16"/>
  <c r="E164" i="16"/>
  <c r="E165" i="16"/>
  <c r="E166" i="16"/>
  <c r="E167" i="16"/>
  <c r="E168" i="16"/>
  <c r="E169" i="16"/>
  <c r="E170" i="16"/>
  <c r="E171" i="16"/>
  <c r="E172" i="16"/>
  <c r="E173" i="16"/>
  <c r="E174" i="16"/>
  <c r="E175" i="16"/>
  <c r="E176" i="16"/>
  <c r="E177" i="16"/>
  <c r="E178" i="16"/>
  <c r="E179" i="16"/>
  <c r="E180" i="16"/>
  <c r="E181" i="16"/>
  <c r="E182" i="16"/>
  <c r="E183" i="16"/>
  <c r="E184" i="16"/>
  <c r="E185" i="16"/>
  <c r="E186" i="16"/>
  <c r="E187" i="16"/>
  <c r="E188" i="16"/>
  <c r="E189" i="16"/>
  <c r="E190" i="16"/>
  <c r="E191" i="16"/>
  <c r="E192" i="16"/>
  <c r="E193" i="16"/>
  <c r="E194" i="16"/>
  <c r="E195" i="16"/>
  <c r="E196" i="16"/>
  <c r="E197" i="16"/>
  <c r="E198" i="16"/>
  <c r="E199" i="16"/>
  <c r="E200" i="16"/>
  <c r="E201" i="16"/>
  <c r="E202" i="16"/>
  <c r="E203" i="16"/>
  <c r="E204" i="16"/>
  <c r="E205" i="16"/>
  <c r="E206" i="16"/>
  <c r="E207" i="16"/>
  <c r="E208" i="16"/>
  <c r="E209" i="16"/>
  <c r="E210" i="16"/>
  <c r="E211" i="16"/>
  <c r="E212" i="16"/>
  <c r="AH34" i="30" l="1"/>
  <c r="N50" i="30"/>
  <c r="I49" i="30"/>
  <c r="BK19" i="30"/>
  <c r="BK13" i="30"/>
  <c r="V17" i="30"/>
  <c r="T48" i="30"/>
  <c r="H48" i="30" s="1"/>
  <c r="V43" i="30"/>
  <c r="BK44" i="30"/>
  <c r="BK45" i="30"/>
  <c r="AE5" i="30"/>
  <c r="AF5" i="30" s="1"/>
  <c r="AH21" i="30"/>
  <c r="V23" i="30"/>
  <c r="V29" i="30"/>
  <c r="AH47" i="30"/>
  <c r="AE47" i="30" s="1"/>
  <c r="V13" i="30"/>
  <c r="AH46" i="30"/>
  <c r="AE46" i="30" s="1"/>
  <c r="AL46" i="30" s="1"/>
  <c r="AO46" i="30" s="1"/>
  <c r="V16" i="30"/>
  <c r="V19" i="30"/>
  <c r="AH26" i="30"/>
  <c r="AE26" i="30" s="1"/>
  <c r="V34" i="30"/>
  <c r="AH8" i="30"/>
  <c r="AE8" i="30" s="1"/>
  <c r="AF8" i="30" s="1"/>
  <c r="V27" i="30"/>
  <c r="AH37" i="30"/>
  <c r="AE37" i="30" s="1"/>
  <c r="AF37" i="30" s="1"/>
  <c r="V36" i="30"/>
  <c r="V42" i="30"/>
  <c r="V30" i="30"/>
  <c r="V47" i="30"/>
  <c r="AB47" i="30" s="1"/>
  <c r="V14" i="30"/>
  <c r="AH22" i="30"/>
  <c r="AE22" i="30" s="1"/>
  <c r="BK8" i="30"/>
  <c r="V48" i="30"/>
  <c r="AB48" i="30" s="1"/>
  <c r="V31" i="30"/>
  <c r="V38" i="30"/>
  <c r="I46" i="30"/>
  <c r="T47" i="30"/>
  <c r="H47" i="30" s="1"/>
  <c r="O47" i="30" s="1"/>
  <c r="V24" i="30"/>
  <c r="AH35" i="30"/>
  <c r="AE35" i="30" s="1"/>
  <c r="AH42" i="30"/>
  <c r="AE42" i="30" s="1"/>
  <c r="AF42" i="30" s="1"/>
  <c r="AB46" i="30"/>
  <c r="BL51" i="30"/>
  <c r="BL52" i="30" s="1"/>
  <c r="AG52" i="30" s="1"/>
  <c r="AH31" i="30"/>
  <c r="AE31" i="30" s="1"/>
  <c r="AS31" i="30" s="1"/>
  <c r="AE34" i="30"/>
  <c r="AL34" i="30" s="1"/>
  <c r="BK48" i="30"/>
  <c r="AH27" i="30"/>
  <c r="AE27" i="30" s="1"/>
  <c r="V12" i="30"/>
  <c r="V26" i="30"/>
  <c r="V40" i="30"/>
  <c r="BK20" i="30"/>
  <c r="AH44" i="30"/>
  <c r="AE44" i="30" s="1"/>
  <c r="AV49" i="30"/>
  <c r="V18" i="30"/>
  <c r="F48" i="30"/>
  <c r="O48" i="30" s="1"/>
  <c r="V32" i="30"/>
  <c r="AL32" i="30" s="1"/>
  <c r="AH29" i="30"/>
  <c r="AE29" i="30" s="1"/>
  <c r="AL29" i="30" s="1"/>
  <c r="BK12" i="30"/>
  <c r="V21" i="30"/>
  <c r="V28" i="30"/>
  <c r="AH36" i="30"/>
  <c r="AE36" i="30" s="1"/>
  <c r="AR36" i="30" s="1"/>
  <c r="V39" i="30"/>
  <c r="AH40" i="30"/>
  <c r="AE40" i="30" s="1"/>
  <c r="AF40" i="30" s="1"/>
  <c r="F47" i="30"/>
  <c r="AH6" i="30"/>
  <c r="AE6" i="30" s="1"/>
  <c r="AF6" i="30" s="1"/>
  <c r="AH9" i="30"/>
  <c r="AE9" i="30" s="1"/>
  <c r="AR9" i="30" s="1"/>
  <c r="BK10" i="30"/>
  <c r="AH13" i="30"/>
  <c r="AE13" i="30" s="1"/>
  <c r="AH33" i="30"/>
  <c r="AE33" i="30" s="1"/>
  <c r="AH45" i="30"/>
  <c r="AE45" i="30" s="1"/>
  <c r="AF45" i="30" s="1"/>
  <c r="AV48" i="30"/>
  <c r="AB50" i="30"/>
  <c r="AH17" i="30"/>
  <c r="AE17" i="30" s="1"/>
  <c r="AF17" i="30" s="1"/>
  <c r="AH39" i="30"/>
  <c r="AE39" i="30" s="1"/>
  <c r="T50" i="30"/>
  <c r="H50" i="30" s="1"/>
  <c r="AC50" i="30" s="1"/>
  <c r="BK14" i="30"/>
  <c r="BK15" i="30"/>
  <c r="AH7" i="30"/>
  <c r="AE7" i="30" s="1"/>
  <c r="AF7" i="30" s="1"/>
  <c r="AH12" i="30"/>
  <c r="AE12" i="30" s="1"/>
  <c r="AH16" i="30"/>
  <c r="AE16" i="30" s="1"/>
  <c r="AL16" i="30" s="1"/>
  <c r="BK18" i="30"/>
  <c r="BK28" i="30"/>
  <c r="AH43" i="30"/>
  <c r="AE43" i="30" s="1"/>
  <c r="AV50" i="30"/>
  <c r="BK17" i="30"/>
  <c r="F46" i="30"/>
  <c r="N49" i="30"/>
  <c r="AH49" i="30"/>
  <c r="AE49" i="30" s="1"/>
  <c r="AL49" i="30" s="1"/>
  <c r="AH10" i="30"/>
  <c r="AE10" i="30" s="1"/>
  <c r="AF10" i="30" s="1"/>
  <c r="AH20" i="30"/>
  <c r="AE20" i="30" s="1"/>
  <c r="AV46" i="30"/>
  <c r="I47" i="30"/>
  <c r="AH14" i="30"/>
  <c r="AE14" i="30" s="1"/>
  <c r="AH15" i="30"/>
  <c r="AE15" i="30" s="1"/>
  <c r="AH18" i="30"/>
  <c r="AE18" i="30" s="1"/>
  <c r="AH23" i="30"/>
  <c r="AE23" i="30" s="1"/>
  <c r="AH24" i="30"/>
  <c r="AE24" i="30" s="1"/>
  <c r="AS24" i="30" s="1"/>
  <c r="AH25" i="30"/>
  <c r="AE25" i="30" s="1"/>
  <c r="AS25" i="30" s="1"/>
  <c r="AH28" i="30"/>
  <c r="AE28" i="30" s="1"/>
  <c r="AH30" i="30"/>
  <c r="AE30" i="30" s="1"/>
  <c r="AS30" i="30" s="1"/>
  <c r="BK37" i="30"/>
  <c r="BK42" i="30"/>
  <c r="T46" i="30"/>
  <c r="H46" i="30" s="1"/>
  <c r="AV47" i="30"/>
  <c r="D49" i="30"/>
  <c r="AF32" i="30"/>
  <c r="N47" i="30"/>
  <c r="BK27" i="30"/>
  <c r="BK40" i="30"/>
  <c r="D47" i="30"/>
  <c r="F50" i="30"/>
  <c r="AH50" i="30"/>
  <c r="AH51" i="30" s="1"/>
  <c r="AH52" i="30" s="1"/>
  <c r="N46" i="30"/>
  <c r="AH11" i="30"/>
  <c r="AE11" i="30" s="1"/>
  <c r="AF11" i="30" s="1"/>
  <c r="AE21" i="30"/>
  <c r="AS21" i="30" s="1"/>
  <c r="BK22" i="30"/>
  <c r="BK23" i="30"/>
  <c r="BK24" i="30"/>
  <c r="BK26" i="30"/>
  <c r="BK30" i="30"/>
  <c r="BK38" i="30"/>
  <c r="AH41" i="30"/>
  <c r="AE41" i="30" s="1"/>
  <c r="AL41" i="30" s="1"/>
  <c r="D46" i="30"/>
  <c r="I48" i="30"/>
  <c r="AC48" i="30"/>
  <c r="T49" i="30"/>
  <c r="H49" i="30" s="1"/>
  <c r="AC49" i="30" s="1"/>
  <c r="BK47" i="30"/>
  <c r="F49" i="30"/>
  <c r="BK6" i="30"/>
  <c r="BK7" i="30"/>
  <c r="BK9" i="30"/>
  <c r="BK16" i="30"/>
  <c r="BK33" i="30"/>
  <c r="BK34" i="30"/>
  <c r="BK39" i="30"/>
  <c r="N48" i="30"/>
  <c r="AB49" i="30"/>
  <c r="BK25" i="30"/>
  <c r="AH19" i="30"/>
  <c r="AE19" i="30" s="1"/>
  <c r="AH38" i="30"/>
  <c r="AE38" i="30" s="1"/>
  <c r="BK43" i="30"/>
  <c r="BK46" i="30"/>
  <c r="D48" i="30"/>
  <c r="AH48" i="30"/>
  <c r="AE48" i="30" s="1"/>
  <c r="Q51" i="30"/>
  <c r="W51" i="30" s="1"/>
  <c r="F10" i="30"/>
  <c r="BK36" i="30"/>
  <c r="AE50" i="30"/>
  <c r="AR12" i="30"/>
  <c r="F32" i="30"/>
  <c r="F8" i="30"/>
  <c r="F37" i="30"/>
  <c r="BK41" i="30"/>
  <c r="AS34" i="30"/>
  <c r="AR34" i="30"/>
  <c r="Z11" i="30"/>
  <c r="Z10" i="30" s="1"/>
  <c r="BK11" i="30"/>
  <c r="AS39" i="30"/>
  <c r="AR39" i="30"/>
  <c r="I7" i="30"/>
  <c r="F5" i="30"/>
  <c r="AS5" i="30"/>
  <c r="AL12" i="30"/>
  <c r="AS15" i="30"/>
  <c r="AF39" i="30"/>
  <c r="BK31" i="30"/>
  <c r="F17" i="30"/>
  <c r="BK21" i="30"/>
  <c r="AS32" i="30"/>
  <c r="AR32" i="30"/>
  <c r="AR5" i="30"/>
  <c r="AL31" i="30"/>
  <c r="E51" i="30"/>
  <c r="I52" i="30"/>
  <c r="E52" i="30" s="1"/>
  <c r="F52" i="30" s="1"/>
  <c r="AS29" i="30"/>
  <c r="AR29" i="30"/>
  <c r="F12" i="30"/>
  <c r="F51" i="30"/>
  <c r="AS17" i="30"/>
  <c r="AR17" i="30"/>
  <c r="AL17" i="30"/>
  <c r="F27" i="30"/>
  <c r="X51" i="30"/>
  <c r="S39" i="30"/>
  <c r="S44" i="30"/>
  <c r="F13" i="30"/>
  <c r="D50" i="30"/>
  <c r="F16" i="30"/>
  <c r="F21" i="30"/>
  <c r="F26" i="30"/>
  <c r="F31" i="30"/>
  <c r="AR35" i="30"/>
  <c r="F36" i="30"/>
  <c r="AR40" i="30"/>
  <c r="F41" i="30"/>
  <c r="S45" i="30"/>
  <c r="T45" i="30" s="1"/>
  <c r="AX45" i="30"/>
  <c r="AE8" i="26"/>
  <c r="AB7" i="26"/>
  <c r="AF8" i="26"/>
  <c r="AE9" i="26"/>
  <c r="AC8" i="26"/>
  <c r="Z7" i="26"/>
  <c r="AA7" i="26"/>
  <c r="G8" i="22"/>
  <c r="F8" i="22"/>
  <c r="E8" i="22"/>
  <c r="D8" i="22"/>
  <c r="C8" i="22"/>
  <c r="G7" i="22"/>
  <c r="F7" i="22"/>
  <c r="E7" i="22"/>
  <c r="D7" i="22"/>
  <c r="C7" i="22"/>
  <c r="AR30" i="30" l="1"/>
  <c r="AS12" i="30"/>
  <c r="AS36" i="30"/>
  <c r="AL14" i="30"/>
  <c r="AL36" i="30"/>
  <c r="AF35" i="30"/>
  <c r="AR14" i="30"/>
  <c r="AL30" i="30"/>
  <c r="AF30" i="30"/>
  <c r="AS42" i="30"/>
  <c r="AF25" i="30"/>
  <c r="AF12" i="30"/>
  <c r="AF15" i="30"/>
  <c r="AF36" i="30"/>
  <c r="AC47" i="30"/>
  <c r="AS35" i="30"/>
  <c r="O46" i="30"/>
  <c r="AR22" i="30"/>
  <c r="AS22" i="30"/>
  <c r="AF49" i="30"/>
  <c r="AF34" i="30"/>
  <c r="AS20" i="30"/>
  <c r="AF21" i="30"/>
  <c r="AF22" i="30"/>
  <c r="AF31" i="30"/>
  <c r="AF46" i="30"/>
  <c r="AL35" i="30"/>
  <c r="AL44" i="30"/>
  <c r="AL47" i="30"/>
  <c r="AO47" i="30" s="1"/>
  <c r="AQ47" i="30" s="1"/>
  <c r="AR44" i="30"/>
  <c r="AF24" i="30"/>
  <c r="AS44" i="30"/>
  <c r="AS10" i="30"/>
  <c r="AR10" i="30"/>
  <c r="AS9" i="30"/>
  <c r="AL22" i="30"/>
  <c r="AF44" i="30"/>
  <c r="AR21" i="30"/>
  <c r="AL37" i="30"/>
  <c r="AR37" i="30"/>
  <c r="AS14" i="30"/>
  <c r="AL19" i="30"/>
  <c r="AS37" i="30"/>
  <c r="AL45" i="30"/>
  <c r="AO45" i="30" s="1"/>
  <c r="AQ45" i="30" s="1"/>
  <c r="AL40" i="30"/>
  <c r="AF19" i="30"/>
  <c r="AC46" i="30"/>
  <c r="AR6" i="30"/>
  <c r="AS6" i="30"/>
  <c r="AS41" i="30"/>
  <c r="AF16" i="30"/>
  <c r="AF41" i="30"/>
  <c r="AG51" i="30"/>
  <c r="AE51" i="30" s="1"/>
  <c r="AR31" i="30"/>
  <c r="AF9" i="30"/>
  <c r="AL24" i="30"/>
  <c r="AL25" i="30"/>
  <c r="AL21" i="30"/>
  <c r="AR25" i="30"/>
  <c r="AL42" i="30"/>
  <c r="AL15" i="30"/>
  <c r="AF29" i="30"/>
  <c r="AL26" i="30"/>
  <c r="AL39" i="30"/>
  <c r="AS40" i="30"/>
  <c r="AF14" i="30"/>
  <c r="AR42" i="30"/>
  <c r="AR15" i="30"/>
  <c r="V51" i="30"/>
  <c r="AO49" i="30"/>
  <c r="AF33" i="30"/>
  <c r="AS33" i="30"/>
  <c r="AR33" i="30"/>
  <c r="AL33" i="30"/>
  <c r="AS23" i="30"/>
  <c r="AR23" i="30"/>
  <c r="AL23" i="30"/>
  <c r="AF23" i="30"/>
  <c r="AR13" i="30"/>
  <c r="AL13" i="30"/>
  <c r="AS13" i="30"/>
  <c r="AF13" i="30"/>
  <c r="AS26" i="30"/>
  <c r="AS43" i="30"/>
  <c r="AL20" i="30"/>
  <c r="AL43" i="30"/>
  <c r="AS11" i="30"/>
  <c r="AR20" i="30"/>
  <c r="AR43" i="30"/>
  <c r="AS7" i="30"/>
  <c r="AR7" i="30"/>
  <c r="AR41" i="30"/>
  <c r="AR24" i="30"/>
  <c r="T51" i="30"/>
  <c r="T52" i="30" s="1"/>
  <c r="Q52" i="30"/>
  <c r="W52" i="30" s="1"/>
  <c r="AF47" i="30"/>
  <c r="AF43" i="30"/>
  <c r="AR11" i="30"/>
  <c r="AF20" i="30"/>
  <c r="AR26" i="30"/>
  <c r="AF26" i="30"/>
  <c r="O49" i="30"/>
  <c r="O50" i="30"/>
  <c r="AR38" i="30"/>
  <c r="AL38" i="30"/>
  <c r="AF38" i="30"/>
  <c r="AS38" i="30"/>
  <c r="W11" i="30"/>
  <c r="V11" i="30" s="1"/>
  <c r="AL11" i="30" s="1"/>
  <c r="AR19" i="30"/>
  <c r="AS19" i="30"/>
  <c r="AS16" i="30"/>
  <c r="AR16" i="30"/>
  <c r="M45" i="30"/>
  <c r="H45" i="30"/>
  <c r="AE52" i="30"/>
  <c r="AS8" i="30"/>
  <c r="AR8" i="30"/>
  <c r="AT45" i="30"/>
  <c r="AS27" i="30"/>
  <c r="AR27" i="30"/>
  <c r="AL27" i="30"/>
  <c r="AF27" i="30"/>
  <c r="AR18" i="30"/>
  <c r="AL18" i="30"/>
  <c r="AF18" i="30"/>
  <c r="AS18" i="30"/>
  <c r="AL50" i="30"/>
  <c r="AO50" i="30" s="1"/>
  <c r="AF50" i="30"/>
  <c r="AR28" i="30"/>
  <c r="AL28" i="30"/>
  <c r="AF28" i="30"/>
  <c r="AS28" i="30"/>
  <c r="X52" i="30"/>
  <c r="AL48" i="30"/>
  <c r="AO48" i="30" s="1"/>
  <c r="AF48" i="30"/>
  <c r="Z9" i="30"/>
  <c r="W10" i="30"/>
  <c r="V10" i="30" s="1"/>
  <c r="AT46" i="30"/>
  <c r="AQ46" i="30"/>
  <c r="AT49" i="30"/>
  <c r="AQ49" i="30"/>
  <c r="AC9" i="26"/>
  <c r="AD9" i="26"/>
  <c r="AB8" i="26"/>
  <c r="Y7" i="26"/>
  <c r="C6" i="19"/>
  <c r="C7" i="19" s="1"/>
  <c r="F30" i="19"/>
  <c r="E30" i="19"/>
  <c r="C30" i="19"/>
  <c r="C29" i="19"/>
  <c r="D21" i="19"/>
  <c r="D20" i="19"/>
  <c r="E26" i="19"/>
  <c r="E25" i="19"/>
  <c r="C25" i="19"/>
  <c r="AL51" i="30" l="1"/>
  <c r="AT47" i="30"/>
  <c r="AO44" i="30"/>
  <c r="D23" i="19"/>
  <c r="D30" i="19" s="1"/>
  <c r="AF51" i="30"/>
  <c r="AR46" i="30"/>
  <c r="AS46" i="30" s="1"/>
  <c r="AP46" i="30"/>
  <c r="Z8" i="30"/>
  <c r="W9" i="30"/>
  <c r="V9" i="30" s="1"/>
  <c r="AT48" i="30"/>
  <c r="AQ48" i="30"/>
  <c r="V52" i="30"/>
  <c r="AR45" i="30"/>
  <c r="AS45" i="30" s="1"/>
  <c r="AP45" i="30"/>
  <c r="AF52" i="30"/>
  <c r="O45" i="30"/>
  <c r="AC45" i="30"/>
  <c r="AO51" i="30"/>
  <c r="AT50" i="30"/>
  <c r="AQ50" i="30"/>
  <c r="AR49" i="30"/>
  <c r="AS49" i="30" s="1"/>
  <c r="AP49" i="30"/>
  <c r="BG52" i="30"/>
  <c r="AR47" i="30"/>
  <c r="AS47" i="30" s="1"/>
  <c r="AP47" i="30"/>
  <c r="AL10" i="30"/>
  <c r="AO43" i="30"/>
  <c r="X7" i="26"/>
  <c r="AA8" i="26"/>
  <c r="AB9" i="26"/>
  <c r="D18" i="19"/>
  <c r="C28" i="19"/>
  <c r="E28" i="19"/>
  <c r="D28" i="19"/>
  <c r="C26" i="19"/>
  <c r="D25" i="19"/>
  <c r="D19" i="19"/>
  <c r="D26" i="19" s="1"/>
  <c r="D22" i="19"/>
  <c r="D29" i="19" s="1"/>
  <c r="D27" i="19"/>
  <c r="E27" i="19"/>
  <c r="F25" i="19"/>
  <c r="C27" i="19"/>
  <c r="H23" i="19"/>
  <c r="F26" i="19"/>
  <c r="E29" i="19"/>
  <c r="G23" i="19"/>
  <c r="G30" i="19" s="1"/>
  <c r="F28" i="19"/>
  <c r="F27" i="19"/>
  <c r="AO42" i="30" l="1"/>
  <c r="AR48" i="30"/>
  <c r="AS48" i="30" s="1"/>
  <c r="AP48" i="30"/>
  <c r="AL9" i="30"/>
  <c r="Z7" i="30"/>
  <c r="W8" i="30"/>
  <c r="V8" i="30" s="1"/>
  <c r="AR50" i="30"/>
  <c r="AS50" i="30" s="1"/>
  <c r="AP50" i="30"/>
  <c r="AL52" i="30"/>
  <c r="AO52" i="30"/>
  <c r="AQ51" i="30"/>
  <c r="AA9" i="26"/>
  <c r="Z8" i="26"/>
  <c r="W7" i="26"/>
  <c r="G21" i="19"/>
  <c r="G28" i="19" s="1"/>
  <c r="G18" i="19"/>
  <c r="G20" i="19"/>
  <c r="G27" i="19" s="1"/>
  <c r="F22" i="19"/>
  <c r="G19" i="19"/>
  <c r="G26" i="19" s="1"/>
  <c r="H30" i="19"/>
  <c r="H27" i="19"/>
  <c r="G25" i="19"/>
  <c r="H26" i="19"/>
  <c r="H25" i="19"/>
  <c r="H28" i="19"/>
  <c r="AL8" i="30" l="1"/>
  <c r="Z6" i="30"/>
  <c r="W7" i="30"/>
  <c r="V7" i="30" s="1"/>
  <c r="AO41" i="30"/>
  <c r="AR51" i="30"/>
  <c r="AS51" i="30" s="1"/>
  <c r="AP51" i="30"/>
  <c r="AQ52" i="30"/>
  <c r="V7" i="26"/>
  <c r="Y8" i="26"/>
  <c r="Z9" i="26"/>
  <c r="F29" i="19"/>
  <c r="G22" i="19"/>
  <c r="G29" i="19" s="1"/>
  <c r="AR52" i="30" l="1"/>
  <c r="AS52" i="30" s="1"/>
  <c r="AP52" i="30"/>
  <c r="AO40" i="30"/>
  <c r="AL7" i="30"/>
  <c r="Z5" i="30"/>
  <c r="W6" i="30"/>
  <c r="V6" i="30" s="1"/>
  <c r="Y9" i="26"/>
  <c r="X8" i="26"/>
  <c r="U7" i="26"/>
  <c r="G9" i="13"/>
  <c r="G198" i="11"/>
  <c r="W5" i="30" l="1"/>
  <c r="V5" i="30" s="1"/>
  <c r="AO39" i="30"/>
  <c r="AL6" i="30"/>
  <c r="T7" i="26"/>
  <c r="W8" i="26"/>
  <c r="X9" i="26"/>
  <c r="G91" i="7"/>
  <c r="AO38" i="30" l="1"/>
  <c r="AL5" i="30"/>
  <c r="W9" i="26"/>
  <c r="V8" i="26"/>
  <c r="S7" i="26"/>
  <c r="G8" i="12"/>
  <c r="AO37" i="30" l="1"/>
  <c r="R7" i="26"/>
  <c r="U8" i="26"/>
  <c r="V9" i="26"/>
  <c r="AO36" i="30" l="1"/>
  <c r="U9" i="26"/>
  <c r="T8" i="26"/>
  <c r="Q7" i="26"/>
  <c r="AO35" i="30" l="1"/>
  <c r="P7" i="26"/>
  <c r="S8" i="26"/>
  <c r="T9" i="26"/>
  <c r="AO34" i="30" l="1"/>
  <c r="S9" i="26"/>
  <c r="R8" i="26"/>
  <c r="O7" i="26"/>
  <c r="AO33" i="30" l="1"/>
  <c r="N7" i="26"/>
  <c r="Q8" i="26"/>
  <c r="R9" i="26"/>
  <c r="AO32" i="30" l="1"/>
  <c r="Q9" i="26"/>
  <c r="P8" i="26"/>
  <c r="M7" i="26"/>
  <c r="AO31" i="30" l="1"/>
  <c r="L7" i="26"/>
  <c r="O8" i="26"/>
  <c r="P9" i="26"/>
  <c r="AO30" i="30" l="1"/>
  <c r="O9" i="26"/>
  <c r="N8" i="26"/>
  <c r="K7" i="26"/>
  <c r="AO29" i="30" l="1"/>
  <c r="J7" i="26"/>
  <c r="M8" i="26"/>
  <c r="N9" i="26"/>
  <c r="AO28" i="30" l="1"/>
  <c r="M9" i="26"/>
  <c r="L8" i="26"/>
  <c r="I7" i="26"/>
  <c r="AO27" i="30" l="1"/>
  <c r="H7" i="26"/>
  <c r="K8" i="26"/>
  <c r="L9" i="26"/>
  <c r="AO26" i="30" l="1"/>
  <c r="K9" i="26"/>
  <c r="G7" i="26"/>
  <c r="J8" i="26"/>
  <c r="AO25" i="30" l="1"/>
  <c r="F7" i="26"/>
  <c r="I8" i="26"/>
  <c r="J9" i="26"/>
  <c r="AO24" i="30" l="1"/>
  <c r="I9" i="26"/>
  <c r="H8" i="26"/>
  <c r="E7" i="26"/>
  <c r="AO23" i="30" l="1"/>
  <c r="D7" i="26"/>
  <c r="G8" i="26"/>
  <c r="H9" i="26"/>
  <c r="AO22" i="30" l="1"/>
  <c r="F8" i="26"/>
  <c r="G9" i="26"/>
  <c r="B7" i="26"/>
  <c r="C7" i="26"/>
  <c r="AO21" i="30" l="1"/>
  <c r="F9" i="26"/>
  <c r="E8" i="26"/>
  <c r="AO20" i="30" l="1"/>
  <c r="D8" i="26"/>
  <c r="E9" i="26"/>
  <c r="AO19" i="30" l="1"/>
  <c r="D9" i="26"/>
  <c r="B8" i="26"/>
  <c r="C8" i="26"/>
  <c r="AO18" i="30" l="1"/>
  <c r="B9" i="26"/>
  <c r="C9" i="26"/>
  <c r="AO17" i="30" l="1"/>
  <c r="AO16" i="30" l="1"/>
  <c r="AO15" i="30" l="1"/>
  <c r="AO14" i="30" l="1"/>
  <c r="AO13" i="30" l="1"/>
  <c r="AO12" i="30" l="1"/>
  <c r="AO11" i="30" l="1"/>
  <c r="AO10" i="30" l="1"/>
  <c r="AO9" i="30" l="1"/>
  <c r="AO8" i="30" l="1"/>
  <c r="AO7" i="30" l="1"/>
  <c r="AO6" i="30" l="1"/>
  <c r="AO5" i="30" l="1"/>
  <c r="H44" i="30" l="1"/>
  <c r="C17" i="22"/>
  <c r="H51" i="30"/>
  <c r="F17" i="22"/>
  <c r="E17" i="22"/>
  <c r="D17" i="22"/>
  <c r="H17" i="22"/>
  <c r="I17" i="22"/>
  <c r="G17" i="22"/>
  <c r="J17" i="22"/>
  <c r="H52" i="30" l="1"/>
  <c r="L51" i="30"/>
  <c r="O51" i="30"/>
  <c r="AC51" i="30"/>
  <c r="H43" i="30"/>
  <c r="O44" i="30"/>
  <c r="AC44" i="30"/>
  <c r="L44" i="30" s="1"/>
  <c r="T44" i="30" s="1"/>
  <c r="M44" i="30" s="1"/>
  <c r="N51" i="30" l="1"/>
  <c r="AB51" i="30"/>
  <c r="M51" i="30"/>
  <c r="AT51" i="30"/>
  <c r="G51" i="30" s="1"/>
  <c r="AV51" i="30" s="1"/>
  <c r="N44" i="30"/>
  <c r="AB44" i="30"/>
  <c r="AT44" i="30"/>
  <c r="G44" i="30" s="1"/>
  <c r="O52" i="30"/>
  <c r="AC52" i="30"/>
  <c r="L52" i="30"/>
  <c r="H42" i="30"/>
  <c r="O43" i="30"/>
  <c r="AC43" i="30"/>
  <c r="L43" i="30" s="1"/>
  <c r="T43" i="30" s="1"/>
  <c r="M43" i="30" s="1"/>
  <c r="H41" i="30" l="1"/>
  <c r="O42" i="30"/>
  <c r="AC42" i="30"/>
  <c r="L42" i="30" s="1"/>
  <c r="T42" i="30" s="1"/>
  <c r="M42" i="30" s="1"/>
  <c r="AW44" i="30"/>
  <c r="BB44" i="30" s="1"/>
  <c r="AV44" i="30"/>
  <c r="BA44" i="30" s="1"/>
  <c r="AZ44" i="30"/>
  <c r="BE44" i="30" s="1"/>
  <c r="AX44" i="30"/>
  <c r="BC44" i="30" s="1"/>
  <c r="AY44" i="30"/>
  <c r="BD44" i="30" s="1"/>
  <c r="AB52" i="30"/>
  <c r="N52" i="30"/>
  <c r="M52" i="30"/>
  <c r="AT52" i="30"/>
  <c r="G52" i="30" s="1"/>
  <c r="AV52" i="30" s="1"/>
  <c r="N43" i="30"/>
  <c r="AT43" i="30"/>
  <c r="G43" i="30" s="1"/>
  <c r="AB43" i="30"/>
  <c r="H40" i="30" l="1"/>
  <c r="AC41" i="30"/>
  <c r="L41" i="30" s="1"/>
  <c r="O41" i="30"/>
  <c r="N42" i="30"/>
  <c r="AB42" i="30"/>
  <c r="AT42" i="30"/>
  <c r="G42" i="30" s="1"/>
  <c r="AW43" i="30"/>
  <c r="BB43" i="30" s="1"/>
  <c r="AZ43" i="30"/>
  <c r="BE43" i="30" s="1"/>
  <c r="AV43" i="30"/>
  <c r="BA43" i="30" s="1"/>
  <c r="AY43" i="30"/>
  <c r="BD43" i="30" s="1"/>
  <c r="AX43" i="30"/>
  <c r="BC43" i="30" s="1"/>
  <c r="O40" i="30" l="1"/>
  <c r="H39" i="30"/>
  <c r="AC40" i="30"/>
  <c r="L40" i="30" s="1"/>
  <c r="T40" i="30"/>
  <c r="M40" i="30" s="1"/>
  <c r="T41" i="30"/>
  <c r="M41" i="30" s="1"/>
  <c r="AB41" i="30"/>
  <c r="AT41" i="30"/>
  <c r="G41" i="30" s="1"/>
  <c r="N41" i="30"/>
  <c r="AY42" i="30"/>
  <c r="BD42" i="30" s="1"/>
  <c r="AW42" i="30"/>
  <c r="BB42" i="30" s="1"/>
  <c r="AX42" i="30"/>
  <c r="BC42" i="30" s="1"/>
  <c r="AZ42" i="30"/>
  <c r="BE42" i="30" s="1"/>
  <c r="AV42" i="30"/>
  <c r="BA42" i="30" s="1"/>
  <c r="AT40" i="30" l="1"/>
  <c r="G40" i="30" s="1"/>
  <c r="AB40" i="30"/>
  <c r="N40" i="30"/>
  <c r="O39" i="30"/>
  <c r="H38" i="30"/>
  <c r="AC39" i="30"/>
  <c r="L39" i="30" s="1"/>
  <c r="AW41" i="30"/>
  <c r="BB41" i="30" s="1"/>
  <c r="AY41" i="30"/>
  <c r="BD41" i="30" s="1"/>
  <c r="AX41" i="30"/>
  <c r="BC41" i="30" s="1"/>
  <c r="AZ41" i="30"/>
  <c r="BE41" i="30" s="1"/>
  <c r="AV41" i="30"/>
  <c r="BA41" i="30" s="1"/>
  <c r="T39" i="30" l="1"/>
  <c r="M39" i="30" s="1"/>
  <c r="N39" i="30"/>
  <c r="AT39" i="30"/>
  <c r="G39" i="30" s="1"/>
  <c r="AB39" i="30"/>
  <c r="O38" i="30"/>
  <c r="H37" i="30"/>
  <c r="AC38" i="30"/>
  <c r="L38" i="30" s="1"/>
  <c r="T38" i="30" s="1"/>
  <c r="M38" i="30" s="1"/>
  <c r="AY40" i="30"/>
  <c r="BD40" i="30" s="1"/>
  <c r="AX40" i="30"/>
  <c r="BC40" i="30" s="1"/>
  <c r="AZ40" i="30"/>
  <c r="BE40" i="30" s="1"/>
  <c r="AW40" i="30"/>
  <c r="BB40" i="30" s="1"/>
  <c r="AV40" i="30"/>
  <c r="BA40" i="30" s="1"/>
  <c r="AY39" i="30" l="1"/>
  <c r="BD39" i="30" s="1"/>
  <c r="AX39" i="30"/>
  <c r="BC39" i="30" s="1"/>
  <c r="AW39" i="30"/>
  <c r="BB39" i="30" s="1"/>
  <c r="AV39" i="30"/>
  <c r="BA39" i="30" s="1"/>
  <c r="AZ39" i="30"/>
  <c r="BE39" i="30" s="1"/>
  <c r="AB38" i="30"/>
  <c r="N38" i="30"/>
  <c r="AT38" i="30"/>
  <c r="G38" i="30" s="1"/>
  <c r="H36" i="30"/>
  <c r="AC37" i="30"/>
  <c r="L37" i="30" s="1"/>
  <c r="O37" i="30"/>
  <c r="AV38" i="30" l="1"/>
  <c r="BA38" i="30" s="1"/>
  <c r="AY38" i="30"/>
  <c r="BD38" i="30" s="1"/>
  <c r="AW38" i="30"/>
  <c r="BB38" i="30" s="1"/>
  <c r="AX38" i="30"/>
  <c r="BC38" i="30" s="1"/>
  <c r="AZ38" i="30"/>
  <c r="BE38" i="30" s="1"/>
  <c r="H35" i="30"/>
  <c r="O36" i="30"/>
  <c r="AC36" i="30"/>
  <c r="L36" i="30" s="1"/>
  <c r="T37" i="30"/>
  <c r="M37" i="30" s="1"/>
  <c r="N37" i="30"/>
  <c r="AB37" i="30"/>
  <c r="AT37" i="30"/>
  <c r="G37" i="30" s="1"/>
  <c r="T36" i="30" l="1"/>
  <c r="M36" i="30" s="1"/>
  <c r="N36" i="30"/>
  <c r="AB36" i="30"/>
  <c r="AT36" i="30"/>
  <c r="G36" i="30" s="1"/>
  <c r="H34" i="30"/>
  <c r="AC35" i="30"/>
  <c r="L35" i="30" s="1"/>
  <c r="O35" i="30"/>
  <c r="T35" i="30"/>
  <c r="M35" i="30" s="1"/>
  <c r="AX37" i="30"/>
  <c r="BC37" i="30" s="1"/>
  <c r="AW37" i="30"/>
  <c r="BB37" i="30" s="1"/>
  <c r="AY37" i="30"/>
  <c r="BD37" i="30" s="1"/>
  <c r="AZ37" i="30"/>
  <c r="BE37" i="30" s="1"/>
  <c r="AV37" i="30"/>
  <c r="BA37" i="30" s="1"/>
  <c r="N35" i="30" l="1"/>
  <c r="AT35" i="30"/>
  <c r="G35" i="30" s="1"/>
  <c r="AB35" i="30"/>
  <c r="AC34" i="30"/>
  <c r="L34" i="30" s="1"/>
  <c r="H33" i="30"/>
  <c r="O34" i="30"/>
  <c r="AW36" i="30"/>
  <c r="BB36" i="30" s="1"/>
  <c r="AV36" i="30"/>
  <c r="BA36" i="30" s="1"/>
  <c r="AX36" i="30"/>
  <c r="BC36" i="30" s="1"/>
  <c r="AZ36" i="30"/>
  <c r="BE36" i="30" s="1"/>
  <c r="AY36" i="30"/>
  <c r="BD36" i="30" s="1"/>
  <c r="T34" i="30" l="1"/>
  <c r="M34" i="30" s="1"/>
  <c r="N34" i="30"/>
  <c r="AB34" i="30"/>
  <c r="AT34" i="30"/>
  <c r="G34" i="30" s="1"/>
  <c r="O33" i="30"/>
  <c r="AC33" i="30"/>
  <c r="L33" i="30" s="1"/>
  <c r="H32" i="30"/>
  <c r="AX35" i="30"/>
  <c r="BC35" i="30" s="1"/>
  <c r="AW35" i="30"/>
  <c r="BB35" i="30" s="1"/>
  <c r="AZ35" i="30"/>
  <c r="BE35" i="30" s="1"/>
  <c r="AV35" i="30"/>
  <c r="BA35" i="30" s="1"/>
  <c r="AY35" i="30"/>
  <c r="BD35" i="30" s="1"/>
  <c r="AB33" i="30" l="1"/>
  <c r="AT33" i="30"/>
  <c r="G33" i="30" s="1"/>
  <c r="N33" i="30"/>
  <c r="O32" i="30"/>
  <c r="H31" i="30"/>
  <c r="AC32" i="30"/>
  <c r="L32" i="30" s="1"/>
  <c r="T33" i="30"/>
  <c r="M33" i="30" s="1"/>
  <c r="AY34" i="30"/>
  <c r="BD34" i="30" s="1"/>
  <c r="AV34" i="30"/>
  <c r="BA34" i="30" s="1"/>
  <c r="AZ34" i="30"/>
  <c r="BE34" i="30" s="1"/>
  <c r="AX34" i="30"/>
  <c r="BC34" i="30" s="1"/>
  <c r="AW34" i="30"/>
  <c r="BB34" i="30" s="1"/>
  <c r="T32" i="30" l="1"/>
  <c r="M32" i="30" s="1"/>
  <c r="N32" i="30"/>
  <c r="AT32" i="30"/>
  <c r="G32" i="30" s="1"/>
  <c r="AB32" i="30"/>
  <c r="AC31" i="30"/>
  <c r="L31" i="30" s="1"/>
  <c r="H30" i="30"/>
  <c r="O31" i="30"/>
  <c r="T31" i="30"/>
  <c r="M31" i="30" s="1"/>
  <c r="AV33" i="30"/>
  <c r="BA33" i="30" s="1"/>
  <c r="AZ33" i="30"/>
  <c r="BE33" i="30" s="1"/>
  <c r="AY33" i="30"/>
  <c r="BD33" i="30" s="1"/>
  <c r="AX33" i="30"/>
  <c r="BC33" i="30" s="1"/>
  <c r="AW33" i="30"/>
  <c r="BB33" i="30" s="1"/>
  <c r="AB31" i="30" l="1"/>
  <c r="AT31" i="30"/>
  <c r="G31" i="30" s="1"/>
  <c r="N31" i="30"/>
  <c r="AW32" i="30"/>
  <c r="BB32" i="30" s="1"/>
  <c r="AX32" i="30"/>
  <c r="BC32" i="30" s="1"/>
  <c r="AY32" i="30"/>
  <c r="BD32" i="30" s="1"/>
  <c r="AV32" i="30"/>
  <c r="BA32" i="30" s="1"/>
  <c r="AZ32" i="30"/>
  <c r="BE32" i="30" s="1"/>
  <c r="H29" i="30"/>
  <c r="AC30" i="30"/>
  <c r="L30" i="30" s="1"/>
  <c r="O30" i="30"/>
  <c r="AC29" i="30" l="1"/>
  <c r="L29" i="30" s="1"/>
  <c r="T29" i="30"/>
  <c r="M29" i="30" s="1"/>
  <c r="O29" i="30"/>
  <c r="H28" i="30"/>
  <c r="T30" i="30"/>
  <c r="M30" i="30" s="1"/>
  <c r="N30" i="30"/>
  <c r="AB30" i="30"/>
  <c r="AT30" i="30"/>
  <c r="G30" i="30" s="1"/>
  <c r="AW31" i="30"/>
  <c r="BB31" i="30" s="1"/>
  <c r="AZ31" i="30"/>
  <c r="BE31" i="30" s="1"/>
  <c r="AY31" i="30"/>
  <c r="BD31" i="30" s="1"/>
  <c r="AV31" i="30"/>
  <c r="BA31" i="30" s="1"/>
  <c r="AX31" i="30"/>
  <c r="BC31" i="30" s="1"/>
  <c r="O28" i="30" l="1"/>
  <c r="AC28" i="30"/>
  <c r="L28" i="30" s="1"/>
  <c r="H27" i="30"/>
  <c r="T28" i="30"/>
  <c r="M28" i="30" s="1"/>
  <c r="N29" i="30"/>
  <c r="AB29" i="30"/>
  <c r="AT29" i="30"/>
  <c r="G29" i="30" s="1"/>
  <c r="AW30" i="30"/>
  <c r="BB30" i="30" s="1"/>
  <c r="AZ30" i="30"/>
  <c r="BE30" i="30" s="1"/>
  <c r="AV30" i="30"/>
  <c r="BA30" i="30" s="1"/>
  <c r="AY30" i="30"/>
  <c r="BD30" i="30" s="1"/>
  <c r="AX30" i="30"/>
  <c r="BC30" i="30" s="1"/>
  <c r="H26" i="30" l="1"/>
  <c r="O27" i="30"/>
  <c r="AC27" i="30"/>
  <c r="L27" i="30" s="1"/>
  <c r="N28" i="30"/>
  <c r="AB28" i="30"/>
  <c r="AT28" i="30"/>
  <c r="G28" i="30" s="1"/>
  <c r="AX29" i="30"/>
  <c r="BC29" i="30" s="1"/>
  <c r="AW29" i="30"/>
  <c r="BB29" i="30" s="1"/>
  <c r="AY29" i="30"/>
  <c r="BD29" i="30" s="1"/>
  <c r="AZ29" i="30"/>
  <c r="BE29" i="30" s="1"/>
  <c r="AV29" i="30"/>
  <c r="BA29" i="30" s="1"/>
  <c r="T27" i="30" l="1"/>
  <c r="M27" i="30" s="1"/>
  <c r="N27" i="30"/>
  <c r="AB27" i="30"/>
  <c r="AT27" i="30"/>
  <c r="G27" i="30" s="1"/>
  <c r="AX28" i="30"/>
  <c r="BC28" i="30" s="1"/>
  <c r="AW28" i="30"/>
  <c r="BB28" i="30" s="1"/>
  <c r="AY28" i="30"/>
  <c r="BD28" i="30" s="1"/>
  <c r="AZ28" i="30"/>
  <c r="BE28" i="30" s="1"/>
  <c r="AV28" i="30"/>
  <c r="BA28" i="30" s="1"/>
  <c r="AC26" i="30"/>
  <c r="L26" i="30" s="1"/>
  <c r="H25" i="30"/>
  <c r="O26" i="30"/>
  <c r="O25" i="30" l="1"/>
  <c r="H24" i="30"/>
  <c r="AC25" i="30"/>
  <c r="L25" i="30" s="1"/>
  <c r="T25" i="30"/>
  <c r="M25" i="30" s="1"/>
  <c r="AW27" i="30"/>
  <c r="BB27" i="30" s="1"/>
  <c r="AX27" i="30"/>
  <c r="BC27" i="30" s="1"/>
  <c r="AY27" i="30"/>
  <c r="BD27" i="30" s="1"/>
  <c r="AV27" i="30"/>
  <c r="BA27" i="30" s="1"/>
  <c r="AZ27" i="30"/>
  <c r="BE27" i="30" s="1"/>
  <c r="T26" i="30"/>
  <c r="M26" i="30" s="1"/>
  <c r="N26" i="30"/>
  <c r="AB26" i="30"/>
  <c r="AT26" i="30"/>
  <c r="G26" i="30" s="1"/>
  <c r="AB25" i="30" l="1"/>
  <c r="N25" i="30"/>
  <c r="AT25" i="30"/>
  <c r="G25" i="30" s="1"/>
  <c r="H23" i="30"/>
  <c r="O24" i="30"/>
  <c r="AC24" i="30"/>
  <c r="L24" i="30" s="1"/>
  <c r="AW26" i="30"/>
  <c r="BB26" i="30" s="1"/>
  <c r="AZ26" i="30"/>
  <c r="BE26" i="30" s="1"/>
  <c r="AV26" i="30"/>
  <c r="BA26" i="30" s="1"/>
  <c r="AX26" i="30"/>
  <c r="BC26" i="30" s="1"/>
  <c r="AY26" i="30"/>
  <c r="BD26" i="30" s="1"/>
  <c r="AW25" i="30" l="1"/>
  <c r="BB25" i="30" s="1"/>
  <c r="AV25" i="30"/>
  <c r="BA25" i="30" s="1"/>
  <c r="AX25" i="30"/>
  <c r="BC25" i="30" s="1"/>
  <c r="AZ25" i="30"/>
  <c r="BE25" i="30" s="1"/>
  <c r="AY25" i="30"/>
  <c r="BD25" i="30" s="1"/>
  <c r="T24" i="30"/>
  <c r="M24" i="30" s="1"/>
  <c r="AB24" i="30"/>
  <c r="N24" i="30"/>
  <c r="AT24" i="30"/>
  <c r="G24" i="30" s="1"/>
  <c r="O23" i="30"/>
  <c r="AC23" i="30"/>
  <c r="L23" i="30" s="1"/>
  <c r="T23" i="30" s="1"/>
  <c r="M23" i="30" s="1"/>
  <c r="H22" i="30"/>
  <c r="AZ24" i="30" l="1"/>
  <c r="BE24" i="30" s="1"/>
  <c r="AX24" i="30"/>
  <c r="BC24" i="30" s="1"/>
  <c r="AW24" i="30"/>
  <c r="BB24" i="30" s="1"/>
  <c r="AV24" i="30"/>
  <c r="BA24" i="30" s="1"/>
  <c r="AY24" i="30"/>
  <c r="BD24" i="30" s="1"/>
  <c r="O22" i="30"/>
  <c r="AC22" i="30"/>
  <c r="L22" i="30" s="1"/>
  <c r="T22" i="30" s="1"/>
  <c r="M22" i="30" s="1"/>
  <c r="H21" i="30"/>
  <c r="AB23" i="30"/>
  <c r="N23" i="30"/>
  <c r="AT23" i="30"/>
  <c r="G23" i="30" s="1"/>
  <c r="AV23" i="30" l="1"/>
  <c r="BA23" i="30" s="1"/>
  <c r="AX23" i="30"/>
  <c r="BC23" i="30" s="1"/>
  <c r="AZ23" i="30"/>
  <c r="BE23" i="30" s="1"/>
  <c r="AW23" i="30"/>
  <c r="BB23" i="30" s="1"/>
  <c r="AY23" i="30"/>
  <c r="BD23" i="30" s="1"/>
  <c r="H20" i="30"/>
  <c r="AC21" i="30"/>
  <c r="L21" i="30" s="1"/>
  <c r="T21" i="30" s="1"/>
  <c r="M21" i="30" s="1"/>
  <c r="O21" i="30"/>
  <c r="N22" i="30"/>
  <c r="AB22" i="30"/>
  <c r="AT22" i="30"/>
  <c r="G22" i="30" s="1"/>
  <c r="O20" i="30" l="1"/>
  <c r="H19" i="30"/>
  <c r="AC20" i="30"/>
  <c r="L20" i="30" s="1"/>
  <c r="T20" i="30"/>
  <c r="M20" i="30" s="1"/>
  <c r="N21" i="30"/>
  <c r="AB21" i="30"/>
  <c r="AT21" i="30"/>
  <c r="G21" i="30" s="1"/>
  <c r="AZ22" i="30"/>
  <c r="BE22" i="30" s="1"/>
  <c r="AY22" i="30"/>
  <c r="BD22" i="30" s="1"/>
  <c r="AX22" i="30"/>
  <c r="BC22" i="30" s="1"/>
  <c r="AW22" i="30"/>
  <c r="BB22" i="30" s="1"/>
  <c r="AV22" i="30"/>
  <c r="BA22" i="30" s="1"/>
  <c r="AV21" i="30" l="1"/>
  <c r="BA21" i="30" s="1"/>
  <c r="AZ21" i="30"/>
  <c r="BE21" i="30" s="1"/>
  <c r="AW21" i="30"/>
  <c r="BB21" i="30" s="1"/>
  <c r="AX21" i="30"/>
  <c r="BC21" i="30" s="1"/>
  <c r="AY21" i="30"/>
  <c r="BD21" i="30" s="1"/>
  <c r="N20" i="30"/>
  <c r="AB20" i="30"/>
  <c r="AT20" i="30"/>
  <c r="G20" i="30" s="1"/>
  <c r="H18" i="30"/>
  <c r="AC19" i="30"/>
  <c r="L19" i="30" s="1"/>
  <c r="T19" i="30" s="1"/>
  <c r="M19" i="30" s="1"/>
  <c r="O19" i="30"/>
  <c r="AX20" i="30" l="1"/>
  <c r="BC20" i="30" s="1"/>
  <c r="AY20" i="30"/>
  <c r="BD20" i="30" s="1"/>
  <c r="AW20" i="30"/>
  <c r="BB20" i="30" s="1"/>
  <c r="AV20" i="30"/>
  <c r="BA20" i="30" s="1"/>
  <c r="AZ20" i="30"/>
  <c r="BE20" i="30" s="1"/>
  <c r="N19" i="30"/>
  <c r="AT19" i="30"/>
  <c r="G19" i="30" s="1"/>
  <c r="AB19" i="30"/>
  <c r="O18" i="30"/>
  <c r="AC18" i="30"/>
  <c r="L18" i="30" s="1"/>
  <c r="H17" i="30"/>
  <c r="T18" i="30"/>
  <c r="M18" i="30" s="1"/>
  <c r="AB18" i="30" l="1"/>
  <c r="AT18" i="30"/>
  <c r="G18" i="30" s="1"/>
  <c r="N18" i="30"/>
  <c r="AC17" i="30"/>
  <c r="L17" i="30" s="1"/>
  <c r="O17" i="30"/>
  <c r="H16" i="30"/>
  <c r="T17" i="30"/>
  <c r="M17" i="30" s="1"/>
  <c r="AZ19" i="30"/>
  <c r="BE19" i="30" s="1"/>
  <c r="AY19" i="30"/>
  <c r="BD19" i="30" s="1"/>
  <c r="AX19" i="30"/>
  <c r="BC19" i="30" s="1"/>
  <c r="AW19" i="30"/>
  <c r="BB19" i="30" s="1"/>
  <c r="AV19" i="30"/>
  <c r="BA19" i="30" s="1"/>
  <c r="AB17" i="30" l="1"/>
  <c r="AT17" i="30"/>
  <c r="G17" i="30" s="1"/>
  <c r="N17" i="30"/>
  <c r="AC16" i="30"/>
  <c r="L16" i="30" s="1"/>
  <c r="T16" i="30" s="1"/>
  <c r="M16" i="30" s="1"/>
  <c r="O16" i="30"/>
  <c r="H15" i="30"/>
  <c r="AW18" i="30"/>
  <c r="BB18" i="30" s="1"/>
  <c r="AX18" i="30"/>
  <c r="BC18" i="30" s="1"/>
  <c r="AZ18" i="30"/>
  <c r="BE18" i="30" s="1"/>
  <c r="AV18" i="30"/>
  <c r="BA18" i="30" s="1"/>
  <c r="AY18" i="30"/>
  <c r="BD18" i="30" s="1"/>
  <c r="O15" i="30" l="1"/>
  <c r="H14" i="30"/>
  <c r="AC15" i="30"/>
  <c r="L15" i="30" s="1"/>
  <c r="T15" i="30" s="1"/>
  <c r="M15" i="30" s="1"/>
  <c r="AB16" i="30"/>
  <c r="N16" i="30"/>
  <c r="AT16" i="30"/>
  <c r="G16" i="30" s="1"/>
  <c r="AY17" i="30"/>
  <c r="BD17" i="30" s="1"/>
  <c r="AX17" i="30"/>
  <c r="BC17" i="30" s="1"/>
  <c r="AZ17" i="30"/>
  <c r="BE17" i="30" s="1"/>
  <c r="AV17" i="30"/>
  <c r="BA17" i="30" s="1"/>
  <c r="AW17" i="30"/>
  <c r="BB17" i="30" s="1"/>
  <c r="AW16" i="30" l="1"/>
  <c r="BB16" i="30" s="1"/>
  <c r="AZ16" i="30"/>
  <c r="BE16" i="30" s="1"/>
  <c r="AV16" i="30"/>
  <c r="BA16" i="30" s="1"/>
  <c r="AX16" i="30"/>
  <c r="BC16" i="30" s="1"/>
  <c r="AY16" i="30"/>
  <c r="BD16" i="30" s="1"/>
  <c r="AC14" i="30"/>
  <c r="L14" i="30" s="1"/>
  <c r="H13" i="30"/>
  <c r="O14" i="30"/>
  <c r="AB15" i="30"/>
  <c r="N15" i="30"/>
  <c r="AT15" i="30"/>
  <c r="G15" i="30" s="1"/>
  <c r="T14" i="30" l="1"/>
  <c r="M14" i="30" s="1"/>
  <c r="AB14" i="30"/>
  <c r="N14" i="30"/>
  <c r="AT14" i="30"/>
  <c r="G14" i="30" s="1"/>
  <c r="AY15" i="30"/>
  <c r="BD15" i="30" s="1"/>
  <c r="AZ15" i="30"/>
  <c r="BE15" i="30" s="1"/>
  <c r="AX15" i="30"/>
  <c r="BC15" i="30" s="1"/>
  <c r="AV15" i="30"/>
  <c r="BA15" i="30" s="1"/>
  <c r="AW15" i="30"/>
  <c r="BB15" i="30" s="1"/>
  <c r="O13" i="30"/>
  <c r="AC13" i="30"/>
  <c r="L13" i="30" s="1"/>
  <c r="H12" i="30"/>
  <c r="T13" i="30"/>
  <c r="M13" i="30" s="1"/>
  <c r="O12" i="30" l="1"/>
  <c r="AC12" i="30"/>
  <c r="L12" i="30" s="1"/>
  <c r="T12" i="30" s="1"/>
  <c r="M12" i="30" s="1"/>
  <c r="H11" i="30"/>
  <c r="AZ14" i="30"/>
  <c r="BE14" i="30" s="1"/>
  <c r="AX14" i="30"/>
  <c r="BC14" i="30" s="1"/>
  <c r="AY14" i="30"/>
  <c r="BD14" i="30" s="1"/>
  <c r="AW14" i="30"/>
  <c r="BB14" i="30" s="1"/>
  <c r="AV14" i="30"/>
  <c r="BA14" i="30" s="1"/>
  <c r="N13" i="30"/>
  <c r="AB13" i="30"/>
  <c r="AT13" i="30"/>
  <c r="G13" i="30" s="1"/>
  <c r="O11" i="30" l="1"/>
  <c r="H10" i="30"/>
  <c r="AC11" i="30"/>
  <c r="L11" i="30" s="1"/>
  <c r="AV13" i="30"/>
  <c r="BA13" i="30" s="1"/>
  <c r="AW13" i="30"/>
  <c r="BB13" i="30" s="1"/>
  <c r="AZ13" i="30"/>
  <c r="BE13" i="30" s="1"/>
  <c r="AX13" i="30"/>
  <c r="BC13" i="30" s="1"/>
  <c r="AY13" i="30"/>
  <c r="BD13" i="30" s="1"/>
  <c r="N12" i="30"/>
  <c r="AB12" i="30"/>
  <c r="AT12" i="30"/>
  <c r="G12" i="30" s="1"/>
  <c r="AX12" i="30" l="1"/>
  <c r="BC12" i="30" s="1"/>
  <c r="AW12" i="30"/>
  <c r="BB12" i="30" s="1"/>
  <c r="AY12" i="30"/>
  <c r="BD12" i="30" s="1"/>
  <c r="AZ12" i="30"/>
  <c r="BE12" i="30" s="1"/>
  <c r="AV12" i="30"/>
  <c r="BA12" i="30" s="1"/>
  <c r="H9" i="30"/>
  <c r="O10" i="30"/>
  <c r="AC10" i="30"/>
  <c r="L10" i="30" s="1"/>
  <c r="T10" i="30" s="1"/>
  <c r="M10" i="30" s="1"/>
  <c r="T11" i="30"/>
  <c r="M11" i="30" s="1"/>
  <c r="AB11" i="30"/>
  <c r="AT11" i="30"/>
  <c r="G11" i="30" s="1"/>
  <c r="N11" i="30"/>
  <c r="AV11" i="30" l="1"/>
  <c r="BA11" i="30" s="1"/>
  <c r="AY11" i="30"/>
  <c r="BD11" i="30" s="1"/>
  <c r="AW11" i="30"/>
  <c r="BB11" i="30" s="1"/>
  <c r="AZ11" i="30"/>
  <c r="BE11" i="30" s="1"/>
  <c r="AX11" i="30"/>
  <c r="BC11" i="30" s="1"/>
  <c r="AB10" i="30"/>
  <c r="N10" i="30"/>
  <c r="AT10" i="30"/>
  <c r="G10" i="30" s="1"/>
  <c r="H8" i="30"/>
  <c r="O9" i="30"/>
  <c r="AC9" i="30"/>
  <c r="L9" i="30" s="1"/>
  <c r="N9" i="30" l="1"/>
  <c r="AB9" i="30"/>
  <c r="AT9" i="30"/>
  <c r="G9" i="30" s="1"/>
  <c r="T9" i="30"/>
  <c r="M9" i="30" s="1"/>
  <c r="H7" i="30"/>
  <c r="AC8" i="30"/>
  <c r="L8" i="30" s="1"/>
  <c r="O8" i="30"/>
  <c r="AV10" i="30"/>
  <c r="BA10" i="30" s="1"/>
  <c r="AY10" i="30"/>
  <c r="BD10" i="30" s="1"/>
  <c r="AX10" i="30"/>
  <c r="BC10" i="30" s="1"/>
  <c r="AZ10" i="30"/>
  <c r="BE10" i="30" s="1"/>
  <c r="AW10" i="30"/>
  <c r="BB10" i="30" s="1"/>
  <c r="O7" i="30" l="1"/>
  <c r="AC7" i="30"/>
  <c r="L7" i="30" s="1"/>
  <c r="H6" i="30"/>
  <c r="AW9" i="30"/>
  <c r="BB9" i="30" s="1"/>
  <c r="AZ9" i="30"/>
  <c r="BE9" i="30" s="1"/>
  <c r="AX9" i="30"/>
  <c r="BC9" i="30" s="1"/>
  <c r="AV9" i="30"/>
  <c r="BA9" i="30" s="1"/>
  <c r="AY9" i="30"/>
  <c r="BD9" i="30" s="1"/>
  <c r="T8" i="30"/>
  <c r="M8" i="30" s="1"/>
  <c r="AB8" i="30"/>
  <c r="AT8" i="30"/>
  <c r="G8" i="30" s="1"/>
  <c r="N8" i="30"/>
  <c r="N7" i="30" l="1"/>
  <c r="AB7" i="30"/>
  <c r="AT7" i="30"/>
  <c r="G7" i="30" s="1"/>
  <c r="T7" i="30"/>
  <c r="M7" i="30" s="1"/>
  <c r="AX8" i="30"/>
  <c r="BC8" i="30" s="1"/>
  <c r="AZ8" i="30"/>
  <c r="BE8" i="30" s="1"/>
  <c r="AY8" i="30"/>
  <c r="BD8" i="30" s="1"/>
  <c r="AW8" i="30"/>
  <c r="BB8" i="30" s="1"/>
  <c r="AV8" i="30"/>
  <c r="BA8" i="30" s="1"/>
  <c r="O6" i="30"/>
  <c r="H5" i="30"/>
  <c r="AC6" i="30"/>
  <c r="L6" i="30" s="1"/>
  <c r="AC5" i="30" l="1"/>
  <c r="L5" i="30" s="1"/>
  <c r="O5" i="30"/>
  <c r="T6" i="30"/>
  <c r="M6" i="30" s="1"/>
  <c r="N6" i="30"/>
  <c r="AT6" i="30"/>
  <c r="G6" i="30" s="1"/>
  <c r="AB6" i="30"/>
  <c r="AV7" i="30"/>
  <c r="BA7" i="30" s="1"/>
  <c r="AX7" i="30"/>
  <c r="BC7" i="30" s="1"/>
  <c r="AZ7" i="30"/>
  <c r="BE7" i="30" s="1"/>
  <c r="AW7" i="30"/>
  <c r="BB7" i="30" s="1"/>
  <c r="AY7" i="30"/>
  <c r="BD7" i="30" s="1"/>
  <c r="AY6" i="30" l="1"/>
  <c r="BD6" i="30" s="1"/>
  <c r="AX6" i="30"/>
  <c r="BC6" i="30" s="1"/>
  <c r="AW6" i="30"/>
  <c r="BB6" i="30" s="1"/>
  <c r="AV6" i="30"/>
  <c r="BA6" i="30" s="1"/>
  <c r="AZ6" i="30"/>
  <c r="BE6" i="30" s="1"/>
  <c r="T5" i="30"/>
  <c r="M5" i="30" s="1"/>
  <c r="N5" i="30"/>
  <c r="AB5" i="30"/>
  <c r="AT5" i="30"/>
  <c r="G5" i="30" s="1"/>
  <c r="AZ5" i="30" l="1"/>
  <c r="BE5" i="30" s="1"/>
  <c r="AY5" i="30"/>
  <c r="BD5" i="30" s="1"/>
  <c r="AV5" i="30"/>
  <c r="BA5" i="30" s="1"/>
  <c r="AX5" i="30"/>
  <c r="BC5" i="30" s="1"/>
  <c r="AW5" i="30"/>
  <c r="BB5" i="30" s="1"/>
  <c r="D8" i="19" l="1"/>
  <c r="D22" i="22" l="1"/>
  <c r="D16" i="22"/>
  <c r="C22" i="22"/>
  <c r="C16" i="22"/>
  <c r="H22" i="22"/>
  <c r="H16" i="22"/>
  <c r="G22" i="22"/>
  <c r="G16" i="22"/>
  <c r="J22" i="22"/>
  <c r="J16" i="22"/>
  <c r="F22" i="22"/>
  <c r="F16" i="22"/>
  <c r="E22" i="22"/>
  <c r="E16" i="22"/>
  <c r="I22" i="22"/>
  <c r="I16" i="22"/>
  <c r="D10" i="19"/>
  <c r="D9" i="19" l="1"/>
  <c r="C11" i="19"/>
  <c r="D11" i="19" s="1"/>
  <c r="F23" i="22"/>
  <c r="F24" i="22" s="1"/>
  <c r="F12" i="22"/>
  <c r="F18" i="22"/>
  <c r="G12" i="22"/>
  <c r="G23" i="22"/>
  <c r="G24" i="22" s="1"/>
  <c r="G18" i="22"/>
  <c r="D23" i="22"/>
  <c r="D24" i="22" s="1"/>
  <c r="D12" i="22"/>
  <c r="D18" i="22"/>
  <c r="I12" i="22"/>
  <c r="I23" i="22"/>
  <c r="I24" i="22" s="1"/>
  <c r="I18" i="22"/>
  <c r="E23" i="22"/>
  <c r="E24" i="22" s="1"/>
  <c r="E12" i="22"/>
  <c r="E18" i="22"/>
  <c r="H12" i="22"/>
  <c r="H23" i="22"/>
  <c r="H24" i="22" s="1"/>
  <c r="H18" i="22"/>
  <c r="C12" i="22"/>
  <c r="C23" i="22"/>
  <c r="C24" i="22" s="1"/>
  <c r="C18" i="22"/>
  <c r="J23" i="22"/>
  <c r="J24" i="22" s="1"/>
  <c r="J12" i="22"/>
  <c r="J18" i="22"/>
  <c r="D12" i="19" l="1"/>
</calcChain>
</file>

<file path=xl/sharedStrings.xml><?xml version="1.0" encoding="utf-8"?>
<sst xmlns="http://schemas.openxmlformats.org/spreadsheetml/2006/main" count="2039" uniqueCount="619">
  <si>
    <t>Austria</t>
  </si>
  <si>
    <t>Belgium</t>
  </si>
  <si>
    <t>Cyprus</t>
  </si>
  <si>
    <t>Denmark</t>
  </si>
  <si>
    <t>Estonia</t>
  </si>
  <si>
    <t>Finland</t>
  </si>
  <si>
    <t>France</t>
  </si>
  <si>
    <t>Germany</t>
  </si>
  <si>
    <t>Greece</t>
  </si>
  <si>
    <t>Hungary</t>
  </si>
  <si>
    <t>Ireland</t>
  </si>
  <si>
    <t>Italy</t>
  </si>
  <si>
    <t>Latvia</t>
  </si>
  <si>
    <t>Lithuania</t>
  </si>
  <si>
    <t>Luxembourg</t>
  </si>
  <si>
    <t>Malta</t>
  </si>
  <si>
    <t>Netherlands</t>
  </si>
  <si>
    <t>Poland</t>
  </si>
  <si>
    <t>Portugal</t>
  </si>
  <si>
    <t>Romania</t>
  </si>
  <si>
    <t>Slovakia</t>
  </si>
  <si>
    <t>Slovenia</t>
  </si>
  <si>
    <t>Spain</t>
  </si>
  <si>
    <t>Sweden</t>
  </si>
  <si>
    <t>Argentina</t>
  </si>
  <si>
    <t>Australia</t>
  </si>
  <si>
    <t>Bermuda</t>
  </si>
  <si>
    <t>Brazil</t>
  </si>
  <si>
    <t>Canada</t>
  </si>
  <si>
    <t>Chile</t>
  </si>
  <si>
    <t>India</t>
  </si>
  <si>
    <t>Indonesia</t>
  </si>
  <si>
    <t>Japan</t>
  </si>
  <si>
    <t>Korea</t>
  </si>
  <si>
    <t>Malaysia</t>
  </si>
  <si>
    <t>Mexico</t>
  </si>
  <si>
    <t>Norway</t>
  </si>
  <si>
    <t>Peru</t>
  </si>
  <si>
    <t>Singapore</t>
  </si>
  <si>
    <t>Switzerland</t>
  </si>
  <si>
    <t>Saudi Arabia</t>
  </si>
  <si>
    <t>South Africa</t>
  </si>
  <si>
    <t>United Kingdom</t>
  </si>
  <si>
    <t>United States</t>
  </si>
  <si>
    <t>year</t>
  </si>
  <si>
    <t>code</t>
  </si>
  <si>
    <t>ETRi</t>
  </si>
  <si>
    <t>PRODi</t>
  </si>
  <si>
    <t>TH_TWZ</t>
  </si>
  <si>
    <t>ebt_i</t>
  </si>
  <si>
    <t>AGO</t>
  </si>
  <si>
    <t>ALB</t>
  </si>
  <si>
    <t>ARE</t>
  </si>
  <si>
    <t>ARG</t>
  </si>
  <si>
    <t>ARM</t>
  </si>
  <si>
    <t>AUS</t>
  </si>
  <si>
    <t>AUT</t>
  </si>
  <si>
    <t>BEL</t>
  </si>
  <si>
    <t>BEN</t>
  </si>
  <si>
    <t>BFA</t>
  </si>
  <si>
    <t>BGD</t>
  </si>
  <si>
    <t>BGR</t>
  </si>
  <si>
    <t>BHR</t>
  </si>
  <si>
    <t>BHS</t>
  </si>
  <si>
    <t>BIH</t>
  </si>
  <si>
    <t>BLR</t>
  </si>
  <si>
    <t>BMU</t>
  </si>
  <si>
    <t>BOL</t>
  </si>
  <si>
    <t>BRA</t>
  </si>
  <si>
    <t>BRN</t>
  </si>
  <si>
    <t>BWA</t>
  </si>
  <si>
    <t>CAN</t>
  </si>
  <si>
    <t>CHE</t>
  </si>
  <si>
    <t>CHL</t>
  </si>
  <si>
    <t>CHN</t>
  </si>
  <si>
    <t>CIV</t>
  </si>
  <si>
    <t>CMR</t>
  </si>
  <si>
    <t>COG</t>
  </si>
  <si>
    <t>COL</t>
  </si>
  <si>
    <t>COM</t>
  </si>
  <si>
    <t>CUW</t>
  </si>
  <si>
    <t>CYM</t>
  </si>
  <si>
    <t>CYP</t>
  </si>
  <si>
    <t>CZE</t>
  </si>
  <si>
    <t>DEU</t>
  </si>
  <si>
    <t>DJI</t>
  </si>
  <si>
    <t>DNK</t>
  </si>
  <si>
    <t>DZA</t>
  </si>
  <si>
    <t>ECU</t>
  </si>
  <si>
    <t>EGY</t>
  </si>
  <si>
    <t>ESP</t>
  </si>
  <si>
    <t>EST</t>
  </si>
  <si>
    <t>FIN</t>
  </si>
  <si>
    <t>FJI</t>
  </si>
  <si>
    <t>FLK</t>
  </si>
  <si>
    <t>FRA</t>
  </si>
  <si>
    <t>GBR</t>
  </si>
  <si>
    <t>GEO</t>
  </si>
  <si>
    <t>GGY</t>
  </si>
  <si>
    <t>GHA</t>
  </si>
  <si>
    <t>GIB</t>
  </si>
  <si>
    <t>GIN</t>
  </si>
  <si>
    <t>GMB</t>
  </si>
  <si>
    <t>GNQ</t>
  </si>
  <si>
    <t>GRC</t>
  </si>
  <si>
    <t>HKG</t>
  </si>
  <si>
    <t>HRV</t>
  </si>
  <si>
    <t>HUN</t>
  </si>
  <si>
    <t>IDN</t>
  </si>
  <si>
    <t>IMN</t>
  </si>
  <si>
    <t>IND</t>
  </si>
  <si>
    <t>IRL</t>
  </si>
  <si>
    <t>IRQ</t>
  </si>
  <si>
    <t>ISR</t>
  </si>
  <si>
    <t>ITA</t>
  </si>
  <si>
    <t>JEY</t>
  </si>
  <si>
    <t>JOR</t>
  </si>
  <si>
    <t>JPN</t>
  </si>
  <si>
    <t>KAZ</t>
  </si>
  <si>
    <t>KEN</t>
  </si>
  <si>
    <t>KHM</t>
  </si>
  <si>
    <t>KOR</t>
  </si>
  <si>
    <t>KWT</t>
  </si>
  <si>
    <t>LAO</t>
  </si>
  <si>
    <t>LBN</t>
  </si>
  <si>
    <t>LKA</t>
  </si>
  <si>
    <t>LTU</t>
  </si>
  <si>
    <t>LUX</t>
  </si>
  <si>
    <t>LVA</t>
  </si>
  <si>
    <t>MAC</t>
  </si>
  <si>
    <t>MAF</t>
  </si>
  <si>
    <t>MAR</t>
  </si>
  <si>
    <t>MCO</t>
  </si>
  <si>
    <t>MDA</t>
  </si>
  <si>
    <t>MDG</t>
  </si>
  <si>
    <t>MDV</t>
  </si>
  <si>
    <t>MEX</t>
  </si>
  <si>
    <t>MHL</t>
  </si>
  <si>
    <t>MKD</t>
  </si>
  <si>
    <t>MLI</t>
  </si>
  <si>
    <t>MLT</t>
  </si>
  <si>
    <t>MNE</t>
  </si>
  <si>
    <t>MOZ</t>
  </si>
  <si>
    <t>MUS</t>
  </si>
  <si>
    <t>MYS</t>
  </si>
  <si>
    <t>NAM</t>
  </si>
  <si>
    <t>NCL</t>
  </si>
  <si>
    <t>NGA</t>
  </si>
  <si>
    <t>NLD</t>
  </si>
  <si>
    <t>NOR</t>
  </si>
  <si>
    <t>NPL</t>
  </si>
  <si>
    <t>NZL</t>
  </si>
  <si>
    <t>OMN</t>
  </si>
  <si>
    <t>OTHER</t>
  </si>
  <si>
    <t>PAK</t>
  </si>
  <si>
    <t>PAN</t>
  </si>
  <si>
    <t>PER</t>
  </si>
  <si>
    <t>PHL</t>
  </si>
  <si>
    <t>POL</t>
  </si>
  <si>
    <t>PRI</t>
  </si>
  <si>
    <t>PRT</t>
  </si>
  <si>
    <t>PRY</t>
  </si>
  <si>
    <t>PYF</t>
  </si>
  <si>
    <t>QAT</t>
  </si>
  <si>
    <t>ROU</t>
  </si>
  <si>
    <t>RUS</t>
  </si>
  <si>
    <t>SAU</t>
  </si>
  <si>
    <t>SEN</t>
  </si>
  <si>
    <t>SGP</t>
  </si>
  <si>
    <t>SLB</t>
  </si>
  <si>
    <t>SLE</t>
  </si>
  <si>
    <t>SRB</t>
  </si>
  <si>
    <t>SVK</t>
  </si>
  <si>
    <t>SVN</t>
  </si>
  <si>
    <t>SWE</t>
  </si>
  <si>
    <t>SXM</t>
  </si>
  <si>
    <t>SYC</t>
  </si>
  <si>
    <t>TCD</t>
  </si>
  <si>
    <t>TGO</t>
  </si>
  <si>
    <t>THA</t>
  </si>
  <si>
    <t>TUN</t>
  </si>
  <si>
    <t>TUR</t>
  </si>
  <si>
    <t>TWN</t>
  </si>
  <si>
    <t>TZA</t>
  </si>
  <si>
    <t>UGA</t>
  </si>
  <si>
    <t>UKR</t>
  </si>
  <si>
    <t>URY</t>
  </si>
  <si>
    <t>USA</t>
  </si>
  <si>
    <t>VEN</t>
  </si>
  <si>
    <t>VGB</t>
  </si>
  <si>
    <t>VNM</t>
  </si>
  <si>
    <t>VUT</t>
  </si>
  <si>
    <t>ZAF</t>
  </si>
  <si>
    <t>ZMB</t>
  </si>
  <si>
    <t>ZWE</t>
  </si>
  <si>
    <t>ISL</t>
  </si>
  <si>
    <t>CRI</t>
  </si>
  <si>
    <t>AND</t>
  </si>
  <si>
    <t>AIA</t>
  </si>
  <si>
    <t>ATG</t>
  </si>
  <si>
    <t>ABW</t>
  </si>
  <si>
    <t>BRB</t>
  </si>
  <si>
    <t>BLZ</t>
  </si>
  <si>
    <t>GRD</t>
  </si>
  <si>
    <t>LIE</t>
  </si>
  <si>
    <t>KNA</t>
  </si>
  <si>
    <t>LCA</t>
  </si>
  <si>
    <t>VCT</t>
  </si>
  <si>
    <t>TCA</t>
  </si>
  <si>
    <t>Total</t>
  </si>
  <si>
    <t>Cayman Islands</t>
  </si>
  <si>
    <t>China (People's Republic of)</t>
  </si>
  <si>
    <t>Hong Kong, China</t>
  </si>
  <si>
    <t>Isle of Man</t>
  </si>
  <si>
    <t>New Zealand</t>
  </si>
  <si>
    <t>Czech Republic</t>
  </si>
  <si>
    <t>Iceland</t>
  </si>
  <si>
    <t>Israel</t>
  </si>
  <si>
    <t>Turkey</t>
  </si>
  <si>
    <t>Colombia</t>
  </si>
  <si>
    <t>Costa Rica</t>
  </si>
  <si>
    <t>Russia</t>
  </si>
  <si>
    <t>Andorra</t>
  </si>
  <si>
    <t>Anguilla</t>
  </si>
  <si>
    <t>Antigua and Barbuda</t>
  </si>
  <si>
    <t>Aruba</t>
  </si>
  <si>
    <t>Bahamas</t>
  </si>
  <si>
    <t>Bahrain</t>
  </si>
  <si>
    <t>Barbados</t>
  </si>
  <si>
    <t>Belize</t>
  </si>
  <si>
    <t>British Virgin Islands</t>
  </si>
  <si>
    <t>Curacao</t>
  </si>
  <si>
    <t>Jersey</t>
  </si>
  <si>
    <t>Grenada</t>
  </si>
  <si>
    <t>Guernsey</t>
  </si>
  <si>
    <t>Gibraltar</t>
  </si>
  <si>
    <t>Lebanon</t>
  </si>
  <si>
    <t>Liechtenstein</t>
  </si>
  <si>
    <t>Macau</t>
  </si>
  <si>
    <t>Marshall Islands</t>
  </si>
  <si>
    <t>Monaco</t>
  </si>
  <si>
    <t>Sint Maarten</t>
  </si>
  <si>
    <t>Mauritius</t>
  </si>
  <si>
    <t>Seychelles</t>
  </si>
  <si>
    <t>Saint Kitts and Nevis</t>
  </si>
  <si>
    <t>Saint Lucia</t>
  </si>
  <si>
    <t>St. Vincent and the Grenadines</t>
  </si>
  <si>
    <t>Turks and Caicos Islands</t>
  </si>
  <si>
    <t>Panama</t>
  </si>
  <si>
    <t>Puerto Rico</t>
  </si>
  <si>
    <t>Income group</t>
  </si>
  <si>
    <t>Lower middle income</t>
  </si>
  <si>
    <t>Upper middle income</t>
  </si>
  <si>
    <t>Low income</t>
  </si>
  <si>
    <t>AFG</t>
  </si>
  <si>
    <t>Afghanistan</t>
  </si>
  <si>
    <t>AFRIC</t>
  </si>
  <si>
    <t>Angola</t>
  </si>
  <si>
    <t>Albania</t>
  </si>
  <si>
    <t>AMER</t>
  </si>
  <si>
    <t>United Arab Emirates</t>
  </si>
  <si>
    <t>Armenia</t>
  </si>
  <si>
    <t>ASIAT</t>
  </si>
  <si>
    <t>ASM</t>
  </si>
  <si>
    <t>American Samoa</t>
  </si>
  <si>
    <t>AZE</t>
  </si>
  <si>
    <t>Azerbaijan</t>
  </si>
  <si>
    <t>Benin</t>
  </si>
  <si>
    <t>Burkina Faso</t>
  </si>
  <si>
    <t>Bangladesh</t>
  </si>
  <si>
    <t>Bulgaria</t>
  </si>
  <si>
    <t>Bosnia and Herzegovina</t>
  </si>
  <si>
    <t>Belarus</t>
  </si>
  <si>
    <t>Bolivia</t>
  </si>
  <si>
    <t>Brunei Darussalam</t>
  </si>
  <si>
    <t>BTN</t>
  </si>
  <si>
    <t>Bhutan</t>
  </si>
  <si>
    <t>Botswana</t>
  </si>
  <si>
    <t>CAF</t>
  </si>
  <si>
    <t>Central African Republic</t>
  </si>
  <si>
    <t>Côte d'Ivoire</t>
  </si>
  <si>
    <t>Cameroon</t>
  </si>
  <si>
    <t>COD</t>
  </si>
  <si>
    <t>Democratic Republic of the Congo</t>
  </si>
  <si>
    <t>Congo</t>
  </si>
  <si>
    <t>COK</t>
  </si>
  <si>
    <t>Cook Islands</t>
  </si>
  <si>
    <t>DOM</t>
  </si>
  <si>
    <t>Dominican Republic</t>
  </si>
  <si>
    <t>Algeria</t>
  </si>
  <si>
    <t>Ecuador</t>
  </si>
  <si>
    <t>Egypt</t>
  </si>
  <si>
    <t>ETH</t>
  </si>
  <si>
    <t>Ethiopia</t>
  </si>
  <si>
    <t>EUROP</t>
  </si>
  <si>
    <t>Fiji</t>
  </si>
  <si>
    <t>FRO</t>
  </si>
  <si>
    <t>Faeroe Islands</t>
  </si>
  <si>
    <t>FSM</t>
  </si>
  <si>
    <t>Micronesia</t>
  </si>
  <si>
    <t>GAB</t>
  </si>
  <si>
    <t>Gabon</t>
  </si>
  <si>
    <t>Georgia</t>
  </si>
  <si>
    <t>Ghana</t>
  </si>
  <si>
    <t>Guinea</t>
  </si>
  <si>
    <t>Equatorial Guinea</t>
  </si>
  <si>
    <t>GRL</t>
  </si>
  <si>
    <t>Greenland</t>
  </si>
  <si>
    <t>GRPS</t>
  </si>
  <si>
    <t>GTM</t>
  </si>
  <si>
    <t>Guatemala</t>
  </si>
  <si>
    <t>GUM</t>
  </si>
  <si>
    <t>Guam</t>
  </si>
  <si>
    <t>GUY</t>
  </si>
  <si>
    <t>Guyana</t>
  </si>
  <si>
    <t>HND</t>
  </si>
  <si>
    <t>Honduras</t>
  </si>
  <si>
    <t>Croatia</t>
  </si>
  <si>
    <t>HTI</t>
  </si>
  <si>
    <t>Haiti</t>
  </si>
  <si>
    <t>IRN</t>
  </si>
  <si>
    <t>Iran</t>
  </si>
  <si>
    <t>Iraq</t>
  </si>
  <si>
    <t>JAM</t>
  </si>
  <si>
    <t>Jamaica</t>
  </si>
  <si>
    <t>Jordan</t>
  </si>
  <si>
    <t>Kazakhstan</t>
  </si>
  <si>
    <t>Kenya</t>
  </si>
  <si>
    <t>Cambodia</t>
  </si>
  <si>
    <t>Kuwait</t>
  </si>
  <si>
    <t>Lao People's Democratic Republic</t>
  </si>
  <si>
    <t>LBR</t>
  </si>
  <si>
    <t>Liberia</t>
  </si>
  <si>
    <t>LBY</t>
  </si>
  <si>
    <t>Libya</t>
  </si>
  <si>
    <t>Sri Lanka</t>
  </si>
  <si>
    <t>LSO</t>
  </si>
  <si>
    <t>Lesotho</t>
  </si>
  <si>
    <t>Macau, China</t>
  </si>
  <si>
    <t>Morocco</t>
  </si>
  <si>
    <t>Moldova</t>
  </si>
  <si>
    <t>Madagascar</t>
  </si>
  <si>
    <t>Maldives</t>
  </si>
  <si>
    <t>North Macedonia</t>
  </si>
  <si>
    <t>Mali</t>
  </si>
  <si>
    <t>MMR</t>
  </si>
  <si>
    <t>Myanmar</t>
  </si>
  <si>
    <t>Montenegro</t>
  </si>
  <si>
    <t>MNG</t>
  </si>
  <si>
    <t>Mongolia</t>
  </si>
  <si>
    <t>MNP</t>
  </si>
  <si>
    <t>Northern Mariana Islands</t>
  </si>
  <si>
    <t>Mozambique</t>
  </si>
  <si>
    <t>MWI</t>
  </si>
  <si>
    <t>Malawi</t>
  </si>
  <si>
    <t>Namibia</t>
  </si>
  <si>
    <t>Nigeria</t>
  </si>
  <si>
    <t>NIC</t>
  </si>
  <si>
    <t>Nicaragua</t>
  </si>
  <si>
    <t>Nepal</t>
  </si>
  <si>
    <t>OAF</t>
  </si>
  <si>
    <t>OAM</t>
  </si>
  <si>
    <t>OAS</t>
  </si>
  <si>
    <t>Oman</t>
  </si>
  <si>
    <t>OTE</t>
  </si>
  <si>
    <t>Pakistan</t>
  </si>
  <si>
    <t>Philippines</t>
  </si>
  <si>
    <t>PNG</t>
  </si>
  <si>
    <t>Papua New Guinea</t>
  </si>
  <si>
    <t>PRK</t>
  </si>
  <si>
    <t>Democratic People's Republic of Korea</t>
  </si>
  <si>
    <t>Paraguay</t>
  </si>
  <si>
    <t>Qatar</t>
  </si>
  <si>
    <t>SDN</t>
  </si>
  <si>
    <t>Sudan</t>
  </si>
  <si>
    <t>Senegal</t>
  </si>
  <si>
    <t>Solomon Islands</t>
  </si>
  <si>
    <t>SLV</t>
  </si>
  <si>
    <t>El Salvador</t>
  </si>
  <si>
    <t>Serbia</t>
  </si>
  <si>
    <t>SSD</t>
  </si>
  <si>
    <t>South Sudan</t>
  </si>
  <si>
    <t>SUR</t>
  </si>
  <si>
    <t>Suriname</t>
  </si>
  <si>
    <t>Slovak Republic</t>
  </si>
  <si>
    <t>SWZ</t>
  </si>
  <si>
    <t>Eswatini</t>
  </si>
  <si>
    <t>Thailand</t>
  </si>
  <si>
    <t>TLS</t>
  </si>
  <si>
    <t>Timor-Leste</t>
  </si>
  <si>
    <t>TTO</t>
  </si>
  <si>
    <t>Trinidad and Tobago</t>
  </si>
  <si>
    <t>Tunisia</t>
  </si>
  <si>
    <t>Türkiye</t>
  </si>
  <si>
    <t>Chinese Taipei</t>
  </si>
  <si>
    <t>Tanzania</t>
  </si>
  <si>
    <t>Uganda</t>
  </si>
  <si>
    <t>Ukraine</t>
  </si>
  <si>
    <t>Uruguay</t>
  </si>
  <si>
    <t>UZB</t>
  </si>
  <si>
    <t>Uzbekistan</t>
  </si>
  <si>
    <t>Saint Vincent and the Grenadines</t>
  </si>
  <si>
    <t>Venezuela</t>
  </si>
  <si>
    <t>VIR</t>
  </si>
  <si>
    <t>United States Virgin Islands</t>
  </si>
  <si>
    <t>Viet Nam</t>
  </si>
  <si>
    <t>Vanuatu</t>
  </si>
  <si>
    <t>WSM</t>
  </si>
  <si>
    <t>Samoa</t>
  </si>
  <si>
    <t>XKV</t>
  </si>
  <si>
    <t>Kosovo</t>
  </si>
  <si>
    <t>YEM</t>
  </si>
  <si>
    <t>Yemen</t>
  </si>
  <si>
    <t>Zambia</t>
  </si>
  <si>
    <t>Zimbabwe</t>
  </si>
  <si>
    <t>Tax havens</t>
  </si>
  <si>
    <t>EU27</t>
  </si>
  <si>
    <t>Other high income</t>
  </si>
  <si>
    <t>number_of_countries</t>
  </si>
  <si>
    <t>Africa</t>
  </si>
  <si>
    <t>America (Continent)</t>
  </si>
  <si>
    <t>Asia</t>
  </si>
  <si>
    <t>Europe</t>
  </si>
  <si>
    <t>Other Groups</t>
  </si>
  <si>
    <t>Other Africa</t>
  </si>
  <si>
    <t>Other Americas</t>
  </si>
  <si>
    <t>Other Asia</t>
  </si>
  <si>
    <t>Other Europe</t>
  </si>
  <si>
    <t>1st year</t>
  </si>
  <si>
    <t>10 year</t>
  </si>
  <si>
    <t>country</t>
  </si>
  <si>
    <t>CIT23b</t>
  </si>
  <si>
    <t>perc23</t>
  </si>
  <si>
    <t>no carve out</t>
  </si>
  <si>
    <t>10year carve outs</t>
  </si>
  <si>
    <t>1st year carve out</t>
  </si>
  <si>
    <t>sum_CIT23b</t>
  </si>
  <si>
    <t>perc_group</t>
  </si>
  <si>
    <t>Nb countries</t>
  </si>
  <si>
    <t>CIT</t>
  </si>
  <si>
    <t>%CIT</t>
  </si>
  <si>
    <t>qdmttn23b</t>
  </si>
  <si>
    <t>qdmttf23b</t>
  </si>
  <si>
    <t>qdmttl23b</t>
  </si>
  <si>
    <t>parent_code</t>
  </si>
  <si>
    <t>parent_name</t>
  </si>
  <si>
    <t>total_profit_for</t>
  </si>
  <si>
    <t>total_profit_corrected_for</t>
  </si>
  <si>
    <t>perc_profit_th_for</t>
  </si>
  <si>
    <t>perc_profit_th_corrected_for</t>
  </si>
  <si>
    <t>perc_profit_th_MIX</t>
  </si>
  <si>
    <t>plbt_nodiv</t>
  </si>
  <si>
    <t>plbt_pos</t>
  </si>
  <si>
    <t>etr_paid</t>
  </si>
  <si>
    <t>etr_paid_corrected</t>
  </si>
  <si>
    <t>etr_paid_MIX</t>
  </si>
  <si>
    <t>partner_code</t>
  </si>
  <si>
    <t>partner_name</t>
  </si>
  <si>
    <t>French Polynesia</t>
  </si>
  <si>
    <t>NER</t>
  </si>
  <si>
    <t>Niger</t>
  </si>
  <si>
    <t>PLW</t>
  </si>
  <si>
    <t>Palau</t>
  </si>
  <si>
    <t>RWA</t>
  </si>
  <si>
    <t>Rwanda</t>
  </si>
  <si>
    <t>TJK</t>
  </si>
  <si>
    <t>Tajikistan</t>
  </si>
  <si>
    <t>Togo</t>
  </si>
  <si>
    <t>Taiwan</t>
  </si>
  <si>
    <t>China</t>
  </si>
  <si>
    <t>MRT</t>
  </si>
  <si>
    <t>Mauritania</t>
  </si>
  <si>
    <t>Sierra Leone</t>
  </si>
  <si>
    <t>Gambia</t>
  </si>
  <si>
    <t>CPV</t>
  </si>
  <si>
    <t>Cabo Verde</t>
  </si>
  <si>
    <t>New Caledonia</t>
  </si>
  <si>
    <t>SYR</t>
  </si>
  <si>
    <t>Syrian Arab Republic</t>
  </si>
  <si>
    <t>Chad</t>
  </si>
  <si>
    <t>TKM</t>
  </si>
  <si>
    <t>Turkmenistan</t>
  </si>
  <si>
    <t>profit_emp</t>
  </si>
  <si>
    <t>Billions of current US$</t>
  </si>
  <si>
    <t>Global gross output (GDP)</t>
  </si>
  <si>
    <t>Depreciation</t>
  </si>
  <si>
    <t xml:space="preserve">       Of which: shifted to tax havens</t>
  </si>
  <si>
    <t>Corporate income taxes paid</t>
  </si>
  <si>
    <t>Breakdown by main regions</t>
  </si>
  <si>
    <t>Output</t>
  </si>
  <si>
    <t>Corporate output</t>
  </si>
  <si>
    <t>Corporate profits</t>
  </si>
  <si>
    <t>Profits of foreign-controlled firms</t>
  </si>
  <si>
    <t>Profits of local firms</t>
  </si>
  <si>
    <t xml:space="preserve"> Artificially shited profits</t>
  </si>
  <si>
    <t>Gross corporate output</t>
  </si>
  <si>
    <t>Corporate depreciation</t>
  </si>
  <si>
    <t>European Union</t>
  </si>
  <si>
    <t>Other OECD countries</t>
  </si>
  <si>
    <t>Developing countries</t>
  </si>
  <si>
    <t>World total</t>
  </si>
  <si>
    <t>Assumes that 70% of  shifted profits are from foreign controlled firms (not local firms)</t>
  </si>
  <si>
    <t>Global output, profits and profit shifting, 2022</t>
  </si>
  <si>
    <t xml:space="preserve">   Foreign profits</t>
  </si>
  <si>
    <t xml:space="preserve">   Local profits</t>
  </si>
  <si>
    <t>Global net output (= global income)</t>
  </si>
  <si>
    <t>% of corporate profits</t>
  </si>
  <si>
    <t>Idann update</t>
  </si>
  <si>
    <t>Local firms (2019)</t>
  </si>
  <si>
    <t>Foreign firms (2019)</t>
  </si>
  <si>
    <t>Shifted profits</t>
  </si>
  <si>
    <t>Hong Kong</t>
  </si>
  <si>
    <t>Profit shifting estimates: US vs. Non-US multinationals</t>
  </si>
  <si>
    <t>Profit share of income</t>
  </si>
  <si>
    <t>Multinational profits share</t>
  </si>
  <si>
    <t>All multinationals</t>
  </si>
  <si>
    <t>Foreign profits</t>
  </si>
  <si>
    <t>Profits shifted to tax havens</t>
  </si>
  <si>
    <t xml:space="preserve">     as a % of foreign profits</t>
  </si>
  <si>
    <t>US multinationals</t>
  </si>
  <si>
    <t xml:space="preserve">     as a % of foreign profits of all multinationals</t>
  </si>
  <si>
    <t xml:space="preserve">     as a % of profits shifted by all multinationals</t>
  </si>
  <si>
    <t xml:space="preserve">     as a % of foreign profits of US multinationals</t>
  </si>
  <si>
    <t>Non-US multinationals</t>
  </si>
  <si>
    <t xml:space="preserve">     as a % of foreign profits of non-US multinationals</t>
  </si>
  <si>
    <t>Rest of OECD</t>
  </si>
  <si>
    <t>Corporate tax loss</t>
  </si>
  <si>
    <t>Column1</t>
  </si>
  <si>
    <t>Nominal</t>
  </si>
  <si>
    <t>Real (€2021)</t>
  </si>
  <si>
    <t>Deflator</t>
  </si>
  <si>
    <t>Top 20 profit per employee by foreign jurisdiction</t>
  </si>
  <si>
    <t>Global income and global profits</t>
  </si>
  <si>
    <t>Computation of global foreign profits</t>
  </si>
  <si>
    <t>Computation of US foreign profits</t>
  </si>
  <si>
    <t>Computation of shifted profits of US multinationals</t>
  </si>
  <si>
    <t>Share of foreign profits of non-US MNEs shifted to havens</t>
  </si>
  <si>
    <t>Fraction of global foreign profits shifted to havens, and global tax loss: bounds</t>
  </si>
  <si>
    <t>Share of DI income booked in the top 6 havens</t>
  </si>
  <si>
    <t>From TWZ Replication Guide Table C6 and updates</t>
  </si>
  <si>
    <t>Accounting for havens in TWZ but not in Wright-Zucman + removing share explained by wages</t>
  </si>
  <si>
    <t>Different scenarios before 2015</t>
  </si>
  <si>
    <t>Global income</t>
  </si>
  <si>
    <t>Global pre-tax profits</t>
  </si>
  <si>
    <t>Corporate share of global income</t>
  </si>
  <si>
    <t>Global corporate tax payments</t>
  </si>
  <si>
    <t>Global net-of-tax profits</t>
  </si>
  <si>
    <t>Global shifted profits</t>
  </si>
  <si>
    <t>Global foreign net-of-tax profits</t>
  </si>
  <si>
    <t>Global corporate income tax rate (our series)</t>
  </si>
  <si>
    <t>Global corporate income tax rate BFJZ</t>
  </si>
  <si>
    <t>Global foreign pre-tax profits</t>
  </si>
  <si>
    <t>Global taxes on foreign profits</t>
  </si>
  <si>
    <t>Foreign share of global pre-tax corporate profits</t>
  </si>
  <si>
    <t>Foreign share of global net-of-tax corporate profits</t>
  </si>
  <si>
    <t>ETR of US MOFA</t>
  </si>
  <si>
    <t>ETR of US MOFA, adjusted for capital gains</t>
  </si>
  <si>
    <t>ETR of US MOFA, adjusted for capital gains and  Puerto Rico</t>
  </si>
  <si>
    <t>Assumed ETR on non-US MNE's foreign profits</t>
  </si>
  <si>
    <t>Implied ETR on global foreign profits</t>
  </si>
  <si>
    <t>US foreign pre-tax profits</t>
  </si>
  <si>
    <t>Excluding Puerto Rico</t>
  </si>
  <si>
    <t>US DI equity income (without CCAdj)</t>
  </si>
  <si>
    <t>Memo: current-cost adjustment</t>
  </si>
  <si>
    <t>Global DI (after tax) equity income, excluding NL, HK, SG, Lux</t>
  </si>
  <si>
    <t>Share US in global pre-tax foreign profits</t>
  </si>
  <si>
    <t>Share US in global foreign net-of-tax profits</t>
  </si>
  <si>
    <t>Share of US foreign profits shifted to havens</t>
  </si>
  <si>
    <t>Share of profits in havens not shifted</t>
  </si>
  <si>
    <t>Share of foreign profits in havens, corrected to match TWZ list of havens</t>
  </si>
  <si>
    <t>Fraction of haven profits/wage which is above-normal</t>
  </si>
  <si>
    <t>Profits/wage ratio in havens</t>
  </si>
  <si>
    <t>Corrected for Puerto Rico</t>
  </si>
  <si>
    <t>Profit/wage in Non-havens</t>
  </si>
  <si>
    <t>Dollar amount of profits shifted by US MNEs</t>
  </si>
  <si>
    <t>Share of non-US foreign profits shifted to havens (main)</t>
  </si>
  <si>
    <t>Upper bound</t>
  </si>
  <si>
    <t>Lower bound</t>
  </si>
  <si>
    <t>High end</t>
  </si>
  <si>
    <t>Low end</t>
  </si>
  <si>
    <t>Dollar amount of profits shifted by non-US MNEs (main)</t>
  </si>
  <si>
    <t>Share of global foreign profits shifted to havens (main)</t>
  </si>
  <si>
    <t>Tax loss (% of corp. tax revenue)</t>
  </si>
  <si>
    <t>Residual in reg</t>
  </si>
  <si>
    <t>USDIA income without CCAdj</t>
  </si>
  <si>
    <t>In top 6 havens</t>
  </si>
  <si>
    <t>Share top 6 havens</t>
  </si>
  <si>
    <t>Predict share of foreign profits booked byUS MNEs in havens</t>
  </si>
  <si>
    <t>2015 and before: TWZ table C6 col. 1. After: computed as global GDP minus 16% of depreciation</t>
  </si>
  <si>
    <t>Includes Puerto Rico</t>
  </si>
  <si>
    <t>2015: -Tørsløv et al. (Restud 2023, Table 1), updated.  1975-2014: foreign pre-tax profits of US multinationals + foreign pre-tax profits of non-US multinationals (estimating by grossing up their DI equity income by an assumed ETR, average of the ETR of US multinationals on their foreign profits and of the global average corporate ETR)</t>
  </si>
  <si>
    <t>This is foreign income taxes paid divided by profit-type return, for majority-owned affiliates of US multinatationals. Taken from Wright-Zucman Table A1 col. 11</t>
  </si>
  <si>
    <t>Add positive realized capital gains (which are not in profit-type return) at denominator (since taxes are typically paid on those)</t>
  </si>
  <si>
    <t xml:space="preserve">Add PR profits. Negligible taxes paid in PR according to CBCR data, assume 0. </t>
  </si>
  <si>
    <t>average of the ETR of US multinationals on their foreign profits and of the global average corporate ETR</t>
  </si>
  <si>
    <t>DI based (not MOFA): Computed as DI equity income / (1 - ETR) + current cost adjustment</t>
  </si>
  <si>
    <t>DI equity income / (1 - ETR) + current cost adjustment [ = GJZ2022, data, col. AI.]</t>
  </si>
  <si>
    <t>ITA Table 4.2 line 12 minus 16 since 1982, Wright-Zucman Table A1 col. 1 before  [NB: Wright-Zucman Table A1 col. 1 is less up to date than ITA Table 4.2]</t>
  </si>
  <si>
    <t>ITA Table 4.2 line 16</t>
  </si>
  <si>
    <t>Increased haven share to reflect havens not included in Wright-Zucman list of havens but included in TWZ, the most important ones being: Cyprus, Hong Kong, Macao, Mauritius, Malta, Jersey, Guernsey, Isle of Man. Correction factor of 1.1 is computed in 2020 CBCR as ratio of TWZ havens' revenue by Wright-Zucman's havens' revenue. Assume constant correction over time, and assume same profit/wage ratio in these missing havens as in the Wright-Zucman havens.</t>
  </si>
  <si>
    <t>Wright-Zucman</t>
  </si>
  <si>
    <t>Wage bill in PR is negligible according to CBCR: assume 0</t>
  </si>
  <si>
    <t>Assumes share of foreign profits of non-US MNEs shifted to havens follows share of foreign profits of US MNEs shifted to havens pre-2015</t>
  </si>
  <si>
    <t>Assumes  share of foreign profits of non-US MNEs shifted to havens is equal to global 2015 share of foreign profits shifted (36%) back to 1975</t>
  </si>
  <si>
    <t>Assumes no shifting by non-US multinationals before 2015</t>
  </si>
  <si>
    <t>Assumes  share of foreign profits of non-US MNEs shifted to havens is equal to US share before 2015</t>
  </si>
  <si>
    <t>Assumes  share of foreign profits of non-US MNEs shifted to havens is equal to half US share before 2015</t>
  </si>
  <si>
    <t>Equity + net intereest. Wright Zucman until 2018, straight from BEA data downloaded Sept 2023 after</t>
  </si>
  <si>
    <t>ROW</t>
  </si>
  <si>
    <t>BES</t>
  </si>
  <si>
    <t>WLD</t>
  </si>
  <si>
    <t>British V. Islands</t>
  </si>
  <si>
    <t>Macao</t>
  </si>
  <si>
    <t>Main profit shifting destinations, 2016 – 2020 (billions of current US$)</t>
  </si>
  <si>
    <t>Tax haven</t>
  </si>
  <si>
    <t>Non-haven</t>
  </si>
  <si>
    <t>Percentage of foreign profits</t>
  </si>
  <si>
    <t>Global average</t>
  </si>
  <si>
    <t>Non-OECD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</si>
</sst>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0.0%"/>
    <numFmt numFmtId="166" formatCode="_-* #,##0_-;\-* #,##0_-;_-* &quot;-&quot;??_-;_-@_-"/>
    <numFmt numFmtId="167" formatCode="0.0"/>
    <numFmt numFmtId="168" formatCode="#,##0.0"/>
  </numFmts>
  <fonts count="36" x14ac:knownFonts="1">
    <font>
      <sz val="12"/>
      <color theme="1"/>
      <name val="Calibri"/>
      <family val="2"/>
      <scheme val="minor"/>
    </font>
    <font>
      <b/>
      <sz val="12"/>
      <color theme="1"/>
      <name val="Calibri"/>
      <family val="2"/>
      <scheme val="minor"/>
    </font>
    <font>
      <sz val="11"/>
      <color rgb="FF000000"/>
      <name val="Calibri"/>
      <family val="2"/>
      <scheme val="minor"/>
    </font>
    <font>
      <sz val="12"/>
      <color theme="1"/>
      <name val="Calibri"/>
      <family val="2"/>
      <scheme val="minor"/>
    </font>
    <font>
      <sz val="12"/>
      <color theme="0"/>
      <name val="Calibri"/>
      <family val="2"/>
      <scheme val="minor"/>
    </font>
    <font>
      <sz val="18"/>
      <color theme="1"/>
      <name val="Garamond"/>
      <family val="1"/>
    </font>
    <font>
      <b/>
      <sz val="18"/>
      <color theme="1"/>
      <name val="Calibri"/>
      <family val="2"/>
      <scheme val="minor"/>
    </font>
    <font>
      <sz val="12"/>
      <color theme="1"/>
      <name val="Garamond"/>
      <family val="1"/>
    </font>
    <font>
      <sz val="11"/>
      <color theme="1"/>
      <name val="Calibri"/>
      <family val="2"/>
      <scheme val="minor"/>
    </font>
    <font>
      <b/>
      <sz val="26"/>
      <color theme="1"/>
      <name val="Calibri"/>
      <family val="2"/>
      <scheme val="minor"/>
    </font>
    <font>
      <sz val="24"/>
      <color theme="1"/>
      <name val="Garamond"/>
      <family val="1"/>
    </font>
    <font>
      <sz val="22"/>
      <color theme="1"/>
      <name val="Garamond"/>
      <family val="2"/>
    </font>
    <font>
      <b/>
      <sz val="22"/>
      <color theme="1"/>
      <name val="Garamond"/>
      <family val="1"/>
    </font>
    <font>
      <sz val="22"/>
      <color theme="1"/>
      <name val="Garamond"/>
      <family val="1"/>
    </font>
    <font>
      <sz val="12"/>
      <color theme="1"/>
      <name val="Garamond"/>
      <family val="2"/>
    </font>
    <font>
      <b/>
      <sz val="12"/>
      <color theme="1"/>
      <name val="Arial"/>
      <family val="2"/>
    </font>
    <font>
      <b/>
      <sz val="12"/>
      <color theme="1"/>
      <name val="Verdana"/>
      <family val="2"/>
    </font>
    <font>
      <sz val="12"/>
      <color theme="1"/>
      <name val="Verdana"/>
      <family val="2"/>
    </font>
    <font>
      <sz val="10"/>
      <name val="Arial"/>
      <family val="2"/>
    </font>
    <font>
      <sz val="14"/>
      <color rgb="FF595959"/>
      <name val="Calibri"/>
      <family val="2"/>
      <scheme val="minor"/>
    </font>
    <font>
      <b/>
      <sz val="11"/>
      <color theme="1"/>
      <name val="Calibri"/>
      <family val="2"/>
      <scheme val="minor"/>
    </font>
    <font>
      <i/>
      <sz val="11"/>
      <color theme="1"/>
      <name val="Calibri"/>
      <family val="2"/>
      <scheme val="minor"/>
    </font>
    <font>
      <sz val="10"/>
      <color theme="1"/>
      <name val="Arial"/>
      <family val="2"/>
    </font>
    <font>
      <sz val="12"/>
      <color theme="1"/>
      <name val="Calibri"/>
      <family val="2"/>
    </font>
    <font>
      <b/>
      <sz val="11"/>
      <color theme="1"/>
      <name val="Calibri"/>
      <family val="2"/>
    </font>
    <font>
      <i/>
      <sz val="12"/>
      <color theme="1"/>
      <name val="Calibri"/>
      <family val="2"/>
    </font>
    <font>
      <sz val="8"/>
      <color theme="1"/>
      <name val="Calibri"/>
      <family val="2"/>
      <scheme val="minor"/>
    </font>
    <font>
      <b/>
      <sz val="8"/>
      <color theme="1"/>
      <name val="Calibri"/>
      <family val="2"/>
      <scheme val="minor"/>
    </font>
    <font>
      <sz val="8"/>
      <color theme="1"/>
      <name val="Arial"/>
      <family val="2"/>
    </font>
    <font>
      <b/>
      <sz val="8"/>
      <color theme="1"/>
      <name val="Arial"/>
      <family val="2"/>
    </font>
    <font>
      <sz val="8"/>
      <color theme="1"/>
      <name val="Calibri"/>
      <family val="2"/>
    </font>
    <font>
      <sz val="11"/>
      <color rgb="FFFF0000"/>
      <name val="Calibri"/>
      <family val="2"/>
      <scheme val="minor"/>
    </font>
    <font>
      <sz val="12"/>
      <color theme="1"/>
      <name val="Arial"/>
      <family val="2"/>
    </font>
    <font>
      <b/>
      <sz val="12"/>
      <color rgb="FFFF0000"/>
      <name val="Arial"/>
      <family val="2"/>
    </font>
    <font>
      <sz val="12"/>
      <color rgb="FFFF0000"/>
      <name val="Arial"/>
      <family val="2"/>
    </font>
    <font>
      <sz val="11"/>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double">
        <color auto="1"/>
      </top>
      <bottom/>
      <diagonal/>
    </border>
    <border>
      <left/>
      <right/>
      <top/>
      <bottom style="double">
        <color auto="1"/>
      </bottom>
      <diagonal/>
    </border>
    <border>
      <left/>
      <right style="thin">
        <color auto="1"/>
      </right>
      <top/>
      <bottom/>
      <diagonal/>
    </border>
  </borders>
  <cellStyleXfs count="15">
    <xf numFmtId="0" fontId="0" fillId="0" borderId="0"/>
    <xf numFmtId="0" fontId="2" fillId="0" borderId="0"/>
    <xf numFmtId="9" fontId="2" fillId="0" borderId="0" applyFont="0" applyFill="0" applyBorder="0" applyAlignment="0" applyProtection="0"/>
    <xf numFmtId="164" fontId="2" fillId="0" borderId="0" applyFont="0" applyFill="0" applyBorder="0" applyAlignment="0" applyProtection="0"/>
    <xf numFmtId="9" fontId="3" fillId="0" borderId="0" applyFont="0" applyFill="0" applyBorder="0" applyAlignment="0" applyProtection="0"/>
    <xf numFmtId="0" fontId="7" fillId="0" borderId="0"/>
    <xf numFmtId="0" fontId="8" fillId="0" borderId="0"/>
    <xf numFmtId="9" fontId="7" fillId="0" borderId="0" applyFont="0" applyFill="0" applyBorder="0" applyAlignment="0" applyProtection="0"/>
    <xf numFmtId="9" fontId="8" fillId="0" borderId="0" applyFont="0" applyFill="0" applyBorder="0" applyAlignment="0" applyProtection="0"/>
    <xf numFmtId="9" fontId="3" fillId="0" borderId="0" applyFont="0" applyFill="0" applyBorder="0" applyAlignment="0" applyProtection="0"/>
    <xf numFmtId="0" fontId="8" fillId="0" borderId="0"/>
    <xf numFmtId="0" fontId="14" fillId="0" borderId="0"/>
    <xf numFmtId="0" fontId="3" fillId="0" borderId="0"/>
    <xf numFmtId="0" fontId="18" fillId="0" borderId="0"/>
    <xf numFmtId="0" fontId="8" fillId="0" borderId="0"/>
  </cellStyleXfs>
  <cellXfs count="126">
    <xf numFmtId="0" fontId="0" fillId="0" borderId="0" xfId="0"/>
    <xf numFmtId="0" fontId="1" fillId="0" borderId="1" xfId="0" applyFont="1" applyBorder="1"/>
    <xf numFmtId="0" fontId="1" fillId="0" borderId="0" xfId="0" applyFont="1"/>
    <xf numFmtId="165" fontId="0" fillId="0" borderId="0" xfId="0" applyNumberFormat="1"/>
    <xf numFmtId="0" fontId="1" fillId="0" borderId="2" xfId="0" applyFont="1" applyBorder="1"/>
    <xf numFmtId="0" fontId="0" fillId="0" borderId="2" xfId="0" applyBorder="1"/>
    <xf numFmtId="0" fontId="0" fillId="0" borderId="1" xfId="0" applyBorder="1"/>
    <xf numFmtId="2" fontId="0" fillId="0" borderId="0" xfId="0" applyNumberFormat="1"/>
    <xf numFmtId="2" fontId="0" fillId="0" borderId="2" xfId="0" applyNumberFormat="1" applyBorder="1"/>
    <xf numFmtId="2" fontId="0" fillId="0" borderId="1" xfId="0" applyNumberFormat="1" applyBorder="1"/>
    <xf numFmtId="0" fontId="1" fillId="0" borderId="0" xfId="0" applyFont="1" applyAlignment="1">
      <alignment wrapText="1"/>
    </xf>
    <xf numFmtId="10" fontId="0" fillId="0" borderId="0" xfId="0" applyNumberFormat="1"/>
    <xf numFmtId="2" fontId="1" fillId="0" borderId="0" xfId="0" applyNumberFormat="1" applyFont="1"/>
    <xf numFmtId="10" fontId="1" fillId="0" borderId="0" xfId="0" applyNumberFormat="1" applyFont="1"/>
    <xf numFmtId="10" fontId="0" fillId="0" borderId="2" xfId="0" applyNumberFormat="1" applyBorder="1"/>
    <xf numFmtId="10" fontId="0" fillId="0" borderId="1" xfId="0" applyNumberFormat="1" applyBorder="1"/>
    <xf numFmtId="0" fontId="2" fillId="0" borderId="0" xfId="1"/>
    <xf numFmtId="9" fontId="0" fillId="0" borderId="0" xfId="2" applyFont="1"/>
    <xf numFmtId="166" fontId="0" fillId="0" borderId="0" xfId="3" applyNumberFormat="1" applyFont="1"/>
    <xf numFmtId="0" fontId="0" fillId="0" borderId="0" xfId="0" applyAlignment="1">
      <alignment horizontal="center" wrapText="1"/>
    </xf>
    <xf numFmtId="0" fontId="5" fillId="0" borderId="0" xfId="0" applyFont="1" applyAlignment="1">
      <alignment vertical="center"/>
    </xf>
    <xf numFmtId="3" fontId="5" fillId="0" borderId="0" xfId="0" applyNumberFormat="1" applyFont="1" applyAlignment="1">
      <alignment horizontal="center" vertical="center"/>
    </xf>
    <xf numFmtId="9" fontId="5" fillId="0" borderId="0" xfId="4" applyFont="1" applyBorder="1" applyAlignment="1">
      <alignment horizontal="center" vertical="center"/>
    </xf>
    <xf numFmtId="9" fontId="0" fillId="0" borderId="0" xfId="4" applyFont="1"/>
    <xf numFmtId="0" fontId="0" fillId="0" borderId="0" xfId="0" applyAlignment="1">
      <alignment wrapText="1"/>
    </xf>
    <xf numFmtId="0" fontId="0" fillId="0" borderId="0" xfId="0" applyAlignment="1">
      <alignment horizontal="center" vertical="center" wrapText="1"/>
    </xf>
    <xf numFmtId="3" fontId="0" fillId="0" borderId="0" xfId="0" applyNumberFormat="1"/>
    <xf numFmtId="1" fontId="0" fillId="0" borderId="0" xfId="0" applyNumberFormat="1"/>
    <xf numFmtId="3" fontId="4" fillId="0" borderId="0" xfId="0" applyNumberFormat="1" applyFont="1"/>
    <xf numFmtId="3" fontId="1" fillId="0" borderId="0" xfId="0" applyNumberFormat="1" applyFont="1"/>
    <xf numFmtId="0" fontId="0" fillId="2" borderId="0" xfId="0" applyFill="1"/>
    <xf numFmtId="0" fontId="5" fillId="2" borderId="3" xfId="0" applyFont="1" applyFill="1" applyBorder="1" applyAlignment="1">
      <alignment horizontal="center" wrapText="1"/>
    </xf>
    <xf numFmtId="0" fontId="5" fillId="2" borderId="3" xfId="0" applyFont="1" applyFill="1" applyBorder="1" applyAlignment="1">
      <alignment horizontal="center" vertical="center" wrapText="1"/>
    </xf>
    <xf numFmtId="0" fontId="5" fillId="2" borderId="2" xfId="0" applyFont="1" applyFill="1" applyBorder="1" applyAlignment="1">
      <alignment vertical="center"/>
    </xf>
    <xf numFmtId="3" fontId="5" fillId="2" borderId="2" xfId="0" applyNumberFormat="1" applyFont="1" applyFill="1" applyBorder="1" applyAlignment="1">
      <alignment horizontal="center" vertical="center"/>
    </xf>
    <xf numFmtId="9" fontId="5" fillId="2" borderId="2" xfId="4" applyFont="1" applyFill="1" applyBorder="1" applyAlignment="1">
      <alignment horizontal="center" vertical="center"/>
    </xf>
    <xf numFmtId="0" fontId="5" fillId="2" borderId="0" xfId="0" applyFont="1" applyFill="1" applyAlignment="1">
      <alignment vertical="center"/>
    </xf>
    <xf numFmtId="3" fontId="5" fillId="2" borderId="0" xfId="0" applyNumberFormat="1" applyFont="1" applyFill="1" applyAlignment="1">
      <alignment horizontal="center" vertical="center"/>
    </xf>
    <xf numFmtId="9" fontId="5" fillId="2" borderId="0" xfId="4" applyFont="1" applyFill="1" applyBorder="1" applyAlignment="1">
      <alignment horizontal="center" vertical="center"/>
    </xf>
    <xf numFmtId="0" fontId="5" fillId="2" borderId="0" xfId="0" applyFont="1" applyFill="1" applyAlignment="1">
      <alignment vertical="center" wrapText="1"/>
    </xf>
    <xf numFmtId="0" fontId="5" fillId="2" borderId="4" xfId="0" applyFont="1" applyFill="1" applyBorder="1" applyAlignment="1">
      <alignment vertical="center"/>
    </xf>
    <xf numFmtId="3" fontId="5" fillId="2" borderId="4" xfId="0" applyNumberFormat="1" applyFont="1" applyFill="1" applyBorder="1" applyAlignment="1">
      <alignment horizontal="center" vertical="center"/>
    </xf>
    <xf numFmtId="9" fontId="5" fillId="2" borderId="4" xfId="4" applyFont="1" applyFill="1" applyBorder="1" applyAlignment="1">
      <alignment horizontal="center" vertical="center"/>
    </xf>
    <xf numFmtId="0" fontId="7" fillId="0" borderId="0" xfId="5"/>
    <xf numFmtId="0" fontId="7" fillId="0" borderId="0" xfId="5" applyAlignment="1">
      <alignment wrapText="1"/>
    </xf>
    <xf numFmtId="9" fontId="7" fillId="0" borderId="0" xfId="8" applyFont="1" applyAlignment="1">
      <alignment wrapText="1"/>
    </xf>
    <xf numFmtId="3" fontId="7" fillId="0" borderId="0" xfId="5" applyNumberFormat="1" applyAlignment="1">
      <alignment wrapText="1"/>
    </xf>
    <xf numFmtId="0" fontId="9" fillId="2" borderId="0" xfId="10" applyFont="1" applyFill="1"/>
    <xf numFmtId="0" fontId="8" fillId="2" borderId="0" xfId="10" applyFill="1"/>
    <xf numFmtId="0" fontId="8" fillId="2" borderId="4" xfId="10" applyFill="1" applyBorder="1"/>
    <xf numFmtId="0" fontId="10" fillId="2" borderId="1" xfId="10" applyFont="1" applyFill="1" applyBorder="1" applyAlignment="1">
      <alignment horizontal="left" vertical="center"/>
    </xf>
    <xf numFmtId="0" fontId="10" fillId="2" borderId="1" xfId="10" applyFont="1" applyFill="1" applyBorder="1" applyAlignment="1">
      <alignment horizontal="center" vertical="center"/>
    </xf>
    <xf numFmtId="0" fontId="11" fillId="2" borderId="0" xfId="10" applyFont="1" applyFill="1" applyAlignment="1">
      <alignment horizontal="left" vertical="center"/>
    </xf>
    <xf numFmtId="3" fontId="11" fillId="2" borderId="0" xfId="10" applyNumberFormat="1" applyFont="1" applyFill="1" applyAlignment="1">
      <alignment horizontal="center" vertical="center"/>
    </xf>
    <xf numFmtId="3" fontId="11" fillId="2" borderId="5" xfId="10" applyNumberFormat="1" applyFont="1" applyFill="1" applyBorder="1" applyAlignment="1">
      <alignment horizontal="center" vertical="center"/>
    </xf>
    <xf numFmtId="0" fontId="13" fillId="2" borderId="0" xfId="10" quotePrefix="1" applyFont="1" applyFill="1" applyAlignment="1">
      <alignment horizontal="left" vertical="center"/>
    </xf>
    <xf numFmtId="3" fontId="13" fillId="2" borderId="0" xfId="10" applyNumberFormat="1" applyFont="1" applyFill="1" applyAlignment="1">
      <alignment horizontal="center" vertical="center"/>
    </xf>
    <xf numFmtId="3" fontId="13" fillId="2" borderId="5" xfId="10" applyNumberFormat="1" applyFont="1" applyFill="1" applyBorder="1" applyAlignment="1">
      <alignment horizontal="center" vertical="center"/>
    </xf>
    <xf numFmtId="0" fontId="12" fillId="2" borderId="0" xfId="10" quotePrefix="1" applyFont="1" applyFill="1" applyAlignment="1">
      <alignment horizontal="left" vertical="center"/>
    </xf>
    <xf numFmtId="1" fontId="11" fillId="2" borderId="0" xfId="10" applyNumberFormat="1" applyFont="1" applyFill="1" applyAlignment="1">
      <alignment horizontal="center" vertical="center"/>
    </xf>
    <xf numFmtId="0" fontId="12" fillId="2" borderId="0" xfId="10" applyFont="1" applyFill="1" applyAlignment="1">
      <alignment horizontal="left" vertical="center"/>
    </xf>
    <xf numFmtId="9" fontId="12" fillId="2" borderId="0" xfId="8" applyFont="1" applyFill="1" applyBorder="1" applyAlignment="1">
      <alignment horizontal="center" vertical="center"/>
    </xf>
    <xf numFmtId="165" fontId="11" fillId="2" borderId="0" xfId="8" applyNumberFormat="1" applyFont="1" applyFill="1" applyBorder="1" applyAlignment="1">
      <alignment horizontal="center" vertical="center"/>
    </xf>
    <xf numFmtId="1" fontId="11" fillId="2" borderId="0" xfId="8" applyNumberFormat="1" applyFont="1" applyFill="1" applyBorder="1" applyAlignment="1">
      <alignment horizontal="center" vertical="center"/>
    </xf>
    <xf numFmtId="9" fontId="11" fillId="2" borderId="0" xfId="8" applyFont="1" applyFill="1" applyBorder="1" applyAlignment="1">
      <alignment horizontal="center" vertical="center"/>
    </xf>
    <xf numFmtId="0" fontId="11" fillId="2" borderId="0" xfId="10" quotePrefix="1" applyFont="1" applyFill="1" applyAlignment="1">
      <alignment horizontal="left" vertical="center"/>
    </xf>
    <xf numFmtId="9" fontId="12" fillId="0" borderId="0" xfId="8" applyFont="1" applyFill="1" applyBorder="1" applyAlignment="1">
      <alignment horizontal="center" vertical="center"/>
    </xf>
    <xf numFmtId="0" fontId="15" fillId="0" borderId="0" xfId="11" applyFont="1"/>
    <xf numFmtId="0" fontId="17" fillId="0" borderId="1" xfId="12" applyFont="1" applyBorder="1" applyAlignment="1">
      <alignment vertical="center" wrapText="1"/>
    </xf>
    <xf numFmtId="165" fontId="2" fillId="0" borderId="0" xfId="9" applyNumberFormat="1" applyFont="1"/>
    <xf numFmtId="0" fontId="18" fillId="0" borderId="0" xfId="13"/>
    <xf numFmtId="3" fontId="18" fillId="0" borderId="0" xfId="13" applyNumberFormat="1"/>
    <xf numFmtId="167" fontId="18" fillId="0" borderId="0" xfId="13" applyNumberFormat="1"/>
    <xf numFmtId="0" fontId="19" fillId="0" borderId="0" xfId="0" applyFont="1" applyAlignment="1">
      <alignment horizontal="center" vertical="center" readingOrder="1"/>
    </xf>
    <xf numFmtId="0" fontId="8" fillId="0" borderId="0" xfId="10"/>
    <xf numFmtId="0" fontId="20" fillId="0" borderId="0" xfId="10" applyFont="1"/>
    <xf numFmtId="0" fontId="14" fillId="0" borderId="0" xfId="11"/>
    <xf numFmtId="0" fontId="8" fillId="0" borderId="0" xfId="10" applyAlignment="1">
      <alignment horizontal="center" vertical="center" wrapText="1"/>
    </xf>
    <xf numFmtId="0" fontId="20" fillId="0" borderId="0" xfId="10" applyFont="1" applyAlignment="1">
      <alignment horizontal="center" vertical="center" wrapText="1"/>
    </xf>
    <xf numFmtId="0" fontId="21" fillId="0" borderId="0" xfId="10" applyFont="1" applyAlignment="1">
      <alignment horizontal="center" vertical="center" wrapText="1"/>
    </xf>
    <xf numFmtId="0" fontId="22" fillId="0" borderId="0" xfId="11" applyFont="1" applyAlignment="1">
      <alignment horizontal="center" vertical="center" wrapText="1"/>
    </xf>
    <xf numFmtId="0" fontId="23" fillId="0" borderId="0" xfId="11" applyFont="1" applyAlignment="1">
      <alignment horizontal="center" vertical="center" wrapText="1"/>
    </xf>
    <xf numFmtId="0" fontId="24" fillId="0" borderId="0" xfId="10" applyFont="1" applyAlignment="1">
      <alignment horizontal="center" vertical="center" wrapText="1"/>
    </xf>
    <xf numFmtId="0" fontId="25" fillId="0" borderId="0" xfId="11" applyFont="1" applyAlignment="1">
      <alignment horizontal="center" vertical="center" wrapText="1"/>
    </xf>
    <xf numFmtId="0" fontId="26" fillId="0" borderId="0" xfId="10" applyFont="1" applyAlignment="1">
      <alignment horizontal="center" vertical="center" wrapText="1"/>
    </xf>
    <xf numFmtId="0" fontId="27" fillId="0" borderId="0" xfId="10" applyFont="1" applyAlignment="1">
      <alignment horizontal="center" vertical="center" wrapText="1"/>
    </xf>
    <xf numFmtId="0" fontId="28" fillId="0" borderId="0" xfId="14" applyFont="1" applyAlignment="1">
      <alignment horizontal="center" vertical="center" wrapText="1"/>
    </xf>
    <xf numFmtId="0" fontId="29" fillId="0" borderId="0" xfId="11" applyFont="1" applyAlignment="1">
      <alignment horizontal="center" vertical="center" wrapText="1"/>
    </xf>
    <xf numFmtId="0" fontId="28" fillId="0" borderId="0" xfId="11" applyFont="1" applyAlignment="1">
      <alignment horizontal="center" vertical="center" wrapText="1"/>
    </xf>
    <xf numFmtId="0" fontId="30" fillId="0" borderId="0" xfId="11" applyFont="1" applyAlignment="1">
      <alignment horizontal="center" vertical="center" wrapText="1"/>
    </xf>
    <xf numFmtId="3" fontId="20" fillId="0" borderId="0" xfId="10" applyNumberFormat="1" applyFont="1" applyAlignment="1">
      <alignment horizontal="center"/>
    </xf>
    <xf numFmtId="3" fontId="8" fillId="0" borderId="0" xfId="10" applyNumberFormat="1" applyAlignment="1">
      <alignment horizontal="center"/>
    </xf>
    <xf numFmtId="165" fontId="20" fillId="0" borderId="0" xfId="8" applyNumberFormat="1" applyFont="1" applyAlignment="1">
      <alignment horizontal="center"/>
    </xf>
    <xf numFmtId="1" fontId="8" fillId="0" borderId="0" xfId="10" applyNumberFormat="1" applyAlignment="1">
      <alignment horizontal="center"/>
    </xf>
    <xf numFmtId="165" fontId="8" fillId="0" borderId="0" xfId="8" applyNumberFormat="1" applyFont="1" applyAlignment="1">
      <alignment horizontal="center"/>
    </xf>
    <xf numFmtId="9" fontId="8" fillId="0" borderId="0" xfId="10" applyNumberFormat="1" applyAlignment="1">
      <alignment horizontal="center"/>
    </xf>
    <xf numFmtId="9" fontId="8" fillId="0" borderId="0" xfId="8" applyFont="1" applyAlignment="1">
      <alignment horizontal="center"/>
    </xf>
    <xf numFmtId="1" fontId="31" fillId="0" borderId="0" xfId="10" applyNumberFormat="1" applyFont="1" applyAlignment="1">
      <alignment horizontal="center"/>
    </xf>
    <xf numFmtId="168" fontId="14" fillId="0" borderId="0" xfId="11" applyNumberFormat="1"/>
    <xf numFmtId="9" fontId="15" fillId="0" borderId="0" xfId="8" applyFont="1" applyAlignment="1">
      <alignment horizontal="center"/>
    </xf>
    <xf numFmtId="9" fontId="32" fillId="0" borderId="0" xfId="8" applyFont="1" applyAlignment="1">
      <alignment horizontal="center"/>
    </xf>
    <xf numFmtId="9" fontId="22" fillId="0" borderId="0" xfId="8" applyFont="1" applyAlignment="1">
      <alignment horizontal="center"/>
    </xf>
    <xf numFmtId="1" fontId="15" fillId="0" borderId="0" xfId="11" applyNumberFormat="1" applyFont="1" applyAlignment="1">
      <alignment horizontal="center"/>
    </xf>
    <xf numFmtId="9" fontId="33" fillId="0" borderId="0" xfId="8" applyFont="1" applyAlignment="1">
      <alignment horizontal="center"/>
    </xf>
    <xf numFmtId="9" fontId="34" fillId="0" borderId="0" xfId="8" applyFont="1" applyAlignment="1">
      <alignment horizontal="center"/>
    </xf>
    <xf numFmtId="9" fontId="15" fillId="0" borderId="0" xfId="11" applyNumberFormat="1" applyFont="1" applyAlignment="1">
      <alignment horizontal="center" vertical="center" wrapText="1"/>
    </xf>
    <xf numFmtId="9" fontId="32" fillId="0" borderId="0" xfId="11" applyNumberFormat="1" applyFont="1" applyAlignment="1">
      <alignment horizontal="center" vertical="center" wrapText="1"/>
    </xf>
    <xf numFmtId="0" fontId="32" fillId="0" borderId="0" xfId="11" applyFont="1"/>
    <xf numFmtId="3" fontId="8" fillId="0" borderId="0" xfId="10" applyNumberFormat="1"/>
    <xf numFmtId="9" fontId="8" fillId="0" borderId="0" xfId="8" applyFont="1"/>
    <xf numFmtId="9" fontId="8" fillId="0" borderId="0" xfId="10" applyNumberFormat="1"/>
    <xf numFmtId="168" fontId="8" fillId="0" borderId="0" xfId="10" applyNumberFormat="1" applyAlignment="1">
      <alignment horizontal="center"/>
    </xf>
    <xf numFmtId="3" fontId="32" fillId="0" borderId="0" xfId="11" applyNumberFormat="1" applyFont="1" applyAlignment="1">
      <alignment horizontal="center"/>
    </xf>
    <xf numFmtId="9" fontId="35" fillId="0" borderId="0" xfId="8" applyFont="1" applyFill="1" applyAlignment="1">
      <alignment horizontal="center"/>
    </xf>
    <xf numFmtId="9" fontId="32" fillId="0" borderId="0" xfId="11" applyNumberFormat="1" applyFont="1" applyAlignment="1">
      <alignment horizontal="center"/>
    </xf>
    <xf numFmtId="165" fontId="20" fillId="0" borderId="0" xfId="8" applyNumberFormat="1" applyFont="1" applyFill="1" applyAlignment="1">
      <alignment horizontal="center"/>
    </xf>
    <xf numFmtId="165" fontId="31" fillId="0" borderId="0" xfId="8" applyNumberFormat="1" applyFont="1" applyAlignment="1">
      <alignment horizontal="center"/>
    </xf>
    <xf numFmtId="3" fontId="31" fillId="0" borderId="0" xfId="10" applyNumberFormat="1" applyFont="1" applyAlignment="1">
      <alignment horizontal="center"/>
    </xf>
    <xf numFmtId="165" fontId="31" fillId="0" borderId="0" xfId="10" applyNumberFormat="1" applyFont="1" applyAlignment="1">
      <alignment horizontal="center"/>
    </xf>
    <xf numFmtId="9" fontId="31" fillId="0" borderId="0" xfId="10" applyNumberFormat="1" applyFont="1" applyAlignment="1">
      <alignment horizontal="center"/>
    </xf>
    <xf numFmtId="9" fontId="34" fillId="0" borderId="0" xfId="11" applyNumberFormat="1" applyFont="1" applyAlignment="1">
      <alignment horizontal="center"/>
    </xf>
    <xf numFmtId="9" fontId="31" fillId="0" borderId="0" xfId="10" applyNumberFormat="1" applyFont="1"/>
    <xf numFmtId="9" fontId="0" fillId="0" borderId="0" xfId="8" applyFont="1"/>
    <xf numFmtId="9" fontId="32" fillId="0" borderId="0" xfId="8" applyFont="1" applyFill="1" applyAlignment="1">
      <alignment horizontal="center"/>
    </xf>
    <xf numFmtId="0" fontId="6" fillId="2" borderId="0" xfId="0" applyFont="1" applyFill="1" applyAlignment="1">
      <alignment horizontal="center"/>
    </xf>
    <xf numFmtId="0" fontId="16" fillId="0" borderId="3" xfId="12" applyFont="1" applyBorder="1" applyAlignment="1">
      <alignment horizontal="center" wrapText="1"/>
    </xf>
  </cellXfs>
  <cellStyles count="15">
    <cellStyle name="Comma 2" xfId="3" xr:uid="{8A118FDB-0B82-9D46-8911-0F394A8D00C1}"/>
    <cellStyle name="Normal" xfId="0" builtinId="0"/>
    <cellStyle name="Normal 2" xfId="1" xr:uid="{37A9DBE2-F517-3D4C-AFCD-13307C399BEA}"/>
    <cellStyle name="Normal 2 2" xfId="14" xr:uid="{86489BDE-D23E-8541-BBC4-73D74847ABA4}"/>
    <cellStyle name="Normal 3" xfId="13" xr:uid="{2CC03C63-FEC6-7D44-B85F-2A59956441F5}"/>
    <cellStyle name="Normal 3 2 2 2" xfId="6" xr:uid="{66F97DF7-3036-994A-B4C4-60725A946A7F}"/>
    <cellStyle name="Normal 32" xfId="11" xr:uid="{CBF51950-BB27-9844-AE61-54246D4BCB81}"/>
    <cellStyle name="Normal 34" xfId="5" xr:uid="{D04C1897-D969-D649-8457-4F493B5C189E}"/>
    <cellStyle name="Normal 6 2" xfId="12" xr:uid="{42BC112E-F90A-F741-9D63-71C3F14F49A3}"/>
    <cellStyle name="Normal 9" xfId="10" xr:uid="{F9F34463-618A-3C47-AE8A-7152EF65B99E}"/>
    <cellStyle name="Percent" xfId="9" builtinId="5"/>
    <cellStyle name="Percent 17" xfId="7" xr:uid="{1CE91704-ED9A-6543-9A76-EEC2F392F21C}"/>
    <cellStyle name="Percent 2" xfId="2" xr:uid="{D50FA8CC-5803-7145-9966-15CDCAD632B3}"/>
    <cellStyle name="Percent 3" xfId="4" xr:uid="{F4CF56CE-37EC-FC42-BE25-DD60405AC131}"/>
    <cellStyle name="Percent 4" xfId="8" xr:uid="{BFEFEE25-E2E6-4A46-8A90-7C2C741A33AC}"/>
  </cellStyles>
  <dxfs count="2">
    <dxf>
      <numFmt numFmtId="165" formatCode="0.0%"/>
    </dxf>
    <dxf>
      <numFmt numFmtId="166"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chartsheet" Target="chartsheets/sheet4.xml"/><Relationship Id="rId18" Type="http://schemas.openxmlformats.org/officeDocument/2006/relationships/worksheet" Target="worksheets/sheet13.xml"/><Relationship Id="rId26" Type="http://schemas.openxmlformats.org/officeDocument/2006/relationships/sharedStrings" Target="sharedStrings.xml"/><Relationship Id="rId3" Type="http://schemas.openxmlformats.org/officeDocument/2006/relationships/chartsheet" Target="chartsheets/sheet1.xml"/><Relationship Id="rId21" Type="http://schemas.openxmlformats.org/officeDocument/2006/relationships/worksheet" Target="worksheets/sheet16.xml"/><Relationship Id="rId7" Type="http://schemas.openxmlformats.org/officeDocument/2006/relationships/worksheet" Target="worksheets/sheet5.xml"/><Relationship Id="rId12" Type="http://schemas.openxmlformats.org/officeDocument/2006/relationships/worksheet" Target="worksheets/sheet9.xml"/><Relationship Id="rId17" Type="http://schemas.openxmlformats.org/officeDocument/2006/relationships/worksheet" Target="worksheets/sheet1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1.xml"/><Relationship Id="rId20" Type="http://schemas.openxmlformats.org/officeDocument/2006/relationships/worksheet" Target="worksheets/sheet15.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chartsheet" Target="chartsheets/sheet3.xml"/><Relationship Id="rId24" Type="http://schemas.openxmlformats.org/officeDocument/2006/relationships/theme" Target="theme/theme1.xml"/><Relationship Id="rId5" Type="http://schemas.openxmlformats.org/officeDocument/2006/relationships/worksheet" Target="worksheets/sheet4.xml"/><Relationship Id="rId15" Type="http://schemas.openxmlformats.org/officeDocument/2006/relationships/worksheet" Target="worksheets/sheet10.xml"/><Relationship Id="rId23" Type="http://schemas.openxmlformats.org/officeDocument/2006/relationships/worksheet" Target="worksheets/sheet18.xml"/><Relationship Id="rId10" Type="http://schemas.openxmlformats.org/officeDocument/2006/relationships/worksheet" Target="worksheets/sheet8.xml"/><Relationship Id="rId19" Type="http://schemas.openxmlformats.org/officeDocument/2006/relationships/worksheet" Target="worksheets/sheet14.xml"/><Relationship Id="rId4" Type="http://schemas.openxmlformats.org/officeDocument/2006/relationships/worksheet" Target="worksheets/sheet3.xml"/><Relationship Id="rId9" Type="http://schemas.openxmlformats.org/officeDocument/2006/relationships/worksheet" Target="worksheets/sheet7.xml"/><Relationship Id="rId14" Type="http://schemas.openxmlformats.org/officeDocument/2006/relationships/chartsheet" Target="chartsheets/sheet5.xml"/><Relationship Id="rId22" Type="http://schemas.openxmlformats.org/officeDocument/2006/relationships/worksheet" Target="worksheets/sheet17.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2.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3.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4.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5.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6.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00" b="0"/>
            </a:pPr>
            <a:r>
              <a:rPr lang="en-US" sz="2200" b="1"/>
              <a:t>Pre-tax</a:t>
            </a:r>
            <a:r>
              <a:rPr lang="en-US" sz="2200" b="1" baseline="0"/>
              <a:t> </a:t>
            </a:r>
            <a:r>
              <a:rPr lang="en-US" sz="2200" b="1"/>
              <a:t>corporate</a:t>
            </a:r>
            <a:r>
              <a:rPr lang="en-US" sz="2200" b="1" baseline="0"/>
              <a:t> profits                                                              </a:t>
            </a:r>
            <a:r>
              <a:rPr lang="en-US" sz="2200" b="0" baseline="0"/>
              <a:t>(% of compensation of employees)</a:t>
            </a:r>
            <a:endParaRPr lang="en-US" sz="2200" b="0"/>
          </a:p>
        </c:rich>
      </c:tx>
      <c:layout>
        <c:manualLayout>
          <c:xMode val="edge"/>
          <c:yMode val="edge"/>
          <c:x val="0.33005346155500997"/>
          <c:y val="4.15774388034132E-3"/>
        </c:manualLayout>
      </c:layout>
      <c:overlay val="1"/>
    </c:title>
    <c:autoTitleDeleted val="0"/>
    <c:plotArea>
      <c:layout>
        <c:manualLayout>
          <c:layoutTarget val="inner"/>
          <c:xMode val="edge"/>
          <c:yMode val="edge"/>
          <c:x val="0.102983885032014"/>
          <c:y val="9.0193435851866496E-2"/>
          <c:w val="0.89564993372055801"/>
          <c:h val="0.66588903897473062"/>
        </c:manualLayout>
      </c:layout>
      <c:barChart>
        <c:barDir val="col"/>
        <c:grouping val="clustered"/>
        <c:varyColors val="0"/>
        <c:ser>
          <c:idx val="2"/>
          <c:order val="0"/>
          <c:tx>
            <c:v>Foreign firms</c:v>
          </c:tx>
          <c:spPr>
            <a:solidFill>
              <a:srgbClr val="FF7C80"/>
            </a:solidFill>
          </c:spPr>
          <c:invertIfNegative val="0"/>
          <c:cat>
            <c:strRef>
              <c:f>DataFig2.1!$A$3:$A$17</c:f>
              <c:strCache>
                <c:ptCount val="15"/>
                <c:pt idx="0">
                  <c:v>Puerto Rico</c:v>
                </c:pt>
                <c:pt idx="1">
                  <c:v>Ireland</c:v>
                </c:pt>
                <c:pt idx="2">
                  <c:v>Luxembourg</c:v>
                </c:pt>
                <c:pt idx="3">
                  <c:v>Hong Kong</c:v>
                </c:pt>
                <c:pt idx="4">
                  <c:v>Switzerland</c:v>
                </c:pt>
                <c:pt idx="5">
                  <c:v>Singapore</c:v>
                </c:pt>
                <c:pt idx="6">
                  <c:v>Netherlands</c:v>
                </c:pt>
                <c:pt idx="7">
                  <c:v>Belgium</c:v>
                </c:pt>
                <c:pt idx="8">
                  <c:v>United States</c:v>
                </c:pt>
                <c:pt idx="9">
                  <c:v>United Kingdom</c:v>
                </c:pt>
                <c:pt idx="10">
                  <c:v>Australia</c:v>
                </c:pt>
                <c:pt idx="11">
                  <c:v>Spain</c:v>
                </c:pt>
                <c:pt idx="12">
                  <c:v>France</c:v>
                </c:pt>
                <c:pt idx="13">
                  <c:v>Italy</c:v>
                </c:pt>
                <c:pt idx="14">
                  <c:v>Germany</c:v>
                </c:pt>
              </c:strCache>
            </c:strRef>
          </c:cat>
          <c:val>
            <c:numRef>
              <c:f>DataFig2.1!$C$3:$C$17</c:f>
              <c:numCache>
                <c:formatCode>0%</c:formatCode>
                <c:ptCount val="15"/>
                <c:pt idx="0">
                  <c:v>14.745115280151367</c:v>
                </c:pt>
                <c:pt idx="1">
                  <c:v>5.1061239242553711</c:v>
                </c:pt>
                <c:pt idx="2">
                  <c:v>3.666431188583374</c:v>
                </c:pt>
                <c:pt idx="3">
                  <c:v>3.1707313060760498</c:v>
                </c:pt>
                <c:pt idx="4">
                  <c:v>3.0421533584594727</c:v>
                </c:pt>
                <c:pt idx="5">
                  <c:v>2.9431111812591553</c:v>
                </c:pt>
                <c:pt idx="6">
                  <c:v>1.5271521806716919</c:v>
                </c:pt>
                <c:pt idx="7">
                  <c:v>1.0658793449401855</c:v>
                </c:pt>
                <c:pt idx="8">
                  <c:v>0.30253291130065918</c:v>
                </c:pt>
                <c:pt idx="9">
                  <c:v>0.23236241936683655</c:v>
                </c:pt>
                <c:pt idx="10">
                  <c:v>0.18742839992046356</c:v>
                </c:pt>
                <c:pt idx="11">
                  <c:v>0.35181781649589539</c:v>
                </c:pt>
                <c:pt idx="12">
                  <c:v>0.24113781750202179</c:v>
                </c:pt>
                <c:pt idx="13">
                  <c:v>0.19301410019397736</c:v>
                </c:pt>
                <c:pt idx="14">
                  <c:v>0.1613565981388092</c:v>
                </c:pt>
              </c:numCache>
            </c:numRef>
          </c:val>
          <c:extLst>
            <c:ext xmlns:c16="http://schemas.microsoft.com/office/drawing/2014/chart" uri="{C3380CC4-5D6E-409C-BE32-E72D297353CC}">
              <c16:uniqueId val="{00000000-9442-C347-90A2-CC9683540C70}"/>
            </c:ext>
          </c:extLst>
        </c:ser>
        <c:ser>
          <c:idx val="0"/>
          <c:order val="1"/>
          <c:tx>
            <c:v>Local firms</c:v>
          </c:tx>
          <c:invertIfNegative val="0"/>
          <c:cat>
            <c:strRef>
              <c:f>DataFig2.1!$A$3:$A$17</c:f>
              <c:strCache>
                <c:ptCount val="15"/>
                <c:pt idx="0">
                  <c:v>Puerto Rico</c:v>
                </c:pt>
                <c:pt idx="1">
                  <c:v>Ireland</c:v>
                </c:pt>
                <c:pt idx="2">
                  <c:v>Luxembourg</c:v>
                </c:pt>
                <c:pt idx="3">
                  <c:v>Hong Kong</c:v>
                </c:pt>
                <c:pt idx="4">
                  <c:v>Switzerland</c:v>
                </c:pt>
                <c:pt idx="5">
                  <c:v>Singapore</c:v>
                </c:pt>
                <c:pt idx="6">
                  <c:v>Netherlands</c:v>
                </c:pt>
                <c:pt idx="7">
                  <c:v>Belgium</c:v>
                </c:pt>
                <c:pt idx="8">
                  <c:v>United States</c:v>
                </c:pt>
                <c:pt idx="9">
                  <c:v>United Kingdom</c:v>
                </c:pt>
                <c:pt idx="10">
                  <c:v>Australia</c:v>
                </c:pt>
                <c:pt idx="11">
                  <c:v>Spain</c:v>
                </c:pt>
                <c:pt idx="12">
                  <c:v>France</c:v>
                </c:pt>
                <c:pt idx="13">
                  <c:v>Italy</c:v>
                </c:pt>
                <c:pt idx="14">
                  <c:v>Germany</c:v>
                </c:pt>
              </c:strCache>
            </c:strRef>
          </c:cat>
          <c:val>
            <c:numRef>
              <c:f>DataFig2.1!$B$3:$B$17</c:f>
              <c:numCache>
                <c:formatCode>0%</c:formatCode>
                <c:ptCount val="15"/>
                <c:pt idx="0">
                  <c:v>0.48247420787811279</c:v>
                </c:pt>
                <c:pt idx="1">
                  <c:v>0.43564930558204651</c:v>
                </c:pt>
                <c:pt idx="2">
                  <c:v>0.1599404513835907</c:v>
                </c:pt>
                <c:pt idx="3">
                  <c:v>0.47343000769615173</c:v>
                </c:pt>
                <c:pt idx="4">
                  <c:v>-6.7219600081443787E-2</c:v>
                </c:pt>
                <c:pt idx="5">
                  <c:v>0.47343000769615173</c:v>
                </c:pt>
                <c:pt idx="6">
                  <c:v>0.10215509682893753</c:v>
                </c:pt>
                <c:pt idx="7">
                  <c:v>0.21433758735656738</c:v>
                </c:pt>
                <c:pt idx="8">
                  <c:v>0.28339859843254089</c:v>
                </c:pt>
                <c:pt idx="9">
                  <c:v>0.39487841725349426</c:v>
                </c:pt>
                <c:pt idx="10">
                  <c:v>0.69492816925048828</c:v>
                </c:pt>
                <c:pt idx="11">
                  <c:v>0.47197335958480835</c:v>
                </c:pt>
                <c:pt idx="12">
                  <c:v>0.22308048605918884</c:v>
                </c:pt>
                <c:pt idx="13">
                  <c:v>0.56623917818069458</c:v>
                </c:pt>
                <c:pt idx="14">
                  <c:v>0.37254041433334351</c:v>
                </c:pt>
              </c:numCache>
            </c:numRef>
          </c:val>
          <c:extLst>
            <c:ext xmlns:c16="http://schemas.microsoft.com/office/drawing/2014/chart" uri="{C3380CC4-5D6E-409C-BE32-E72D297353CC}">
              <c16:uniqueId val="{00000001-9442-C347-90A2-CC9683540C70}"/>
            </c:ext>
          </c:extLst>
        </c:ser>
        <c:dLbls>
          <c:showLegendKey val="0"/>
          <c:showVal val="0"/>
          <c:showCatName val="0"/>
          <c:showSerName val="0"/>
          <c:showPercent val="0"/>
          <c:showBubbleSize val="0"/>
        </c:dLbls>
        <c:gapWidth val="150"/>
        <c:axId val="-2139123768"/>
        <c:axId val="-2139120696"/>
      </c:barChart>
      <c:catAx>
        <c:axId val="-2139123768"/>
        <c:scaling>
          <c:orientation val="minMax"/>
        </c:scaling>
        <c:delete val="0"/>
        <c:axPos val="b"/>
        <c:numFmt formatCode="General" sourceLinked="1"/>
        <c:majorTickMark val="none"/>
        <c:minorTickMark val="none"/>
        <c:tickLblPos val="nextTo"/>
        <c:txPr>
          <a:bodyPr rot="-2700000" vert="horz"/>
          <a:lstStyle/>
          <a:p>
            <a:pPr>
              <a:defRPr sz="1800"/>
            </a:pPr>
            <a:endParaRPr lang="en-US"/>
          </a:p>
        </c:txPr>
        <c:crossAx val="-2139120696"/>
        <c:crosses val="autoZero"/>
        <c:auto val="1"/>
        <c:lblAlgn val="ctr"/>
        <c:lblOffset val="100"/>
        <c:noMultiLvlLbl val="0"/>
      </c:catAx>
      <c:valAx>
        <c:axId val="-2139120696"/>
        <c:scaling>
          <c:orientation val="minMax"/>
          <c:max val="8.5"/>
          <c:min val="0"/>
        </c:scaling>
        <c:delete val="0"/>
        <c:axPos val="l"/>
        <c:majorGridlines>
          <c:spPr>
            <a:ln>
              <a:noFill/>
            </a:ln>
          </c:spPr>
        </c:majorGridlines>
        <c:numFmt formatCode="0%" sourceLinked="0"/>
        <c:majorTickMark val="none"/>
        <c:minorTickMark val="none"/>
        <c:tickLblPos val="nextTo"/>
        <c:txPr>
          <a:bodyPr/>
          <a:lstStyle/>
          <a:p>
            <a:pPr>
              <a:defRPr sz="1800"/>
            </a:pPr>
            <a:endParaRPr lang="en-US"/>
          </a:p>
        </c:txPr>
        <c:crossAx val="-2139123768"/>
        <c:crosses val="autoZero"/>
        <c:crossBetween val="between"/>
        <c:majorUnit val="2"/>
        <c:minorUnit val="0.1"/>
      </c:valAx>
    </c:plotArea>
    <c:legend>
      <c:legendPos val="r"/>
      <c:layout>
        <c:manualLayout>
          <c:xMode val="edge"/>
          <c:yMode val="edge"/>
          <c:x val="0.68168454281061064"/>
          <c:y val="0.43159793766051824"/>
          <c:w val="0.20341864436594617"/>
          <c:h val="0.16398879021569401"/>
        </c:manualLayout>
      </c:layout>
      <c:overlay val="0"/>
      <c:txPr>
        <a:bodyPr/>
        <a:lstStyle/>
        <a:p>
          <a:pPr>
            <a:defRPr sz="1800"/>
          </a:pPr>
          <a:endParaRPr lang="en-US"/>
        </a:p>
      </c:txPr>
    </c:legend>
    <c:plotVisOnly val="1"/>
    <c:dispBlanksAs val="gap"/>
    <c:showDLblsOverMax val="0"/>
  </c:chart>
  <c:spPr>
    <a:ln>
      <a:noFill/>
    </a:ln>
  </c:spPr>
  <c:txPr>
    <a:bodyPr/>
    <a:lstStyle/>
    <a:p>
      <a:pPr>
        <a:defRPr>
          <a:latin typeface="Garamond" panose="02020404030301010803" pitchFamily="18" charset="0"/>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val>
            <c:numRef>
              <c:f>'Data Fig 2.7-2.8'!$AC$5:$AC$50</c:f>
              <c:numCache>
                <c:formatCode>0.0%</c:formatCode>
                <c:ptCount val="46"/>
                <c:pt idx="0">
                  <c:v>0.667277312033982</c:v>
                </c:pt>
                <c:pt idx="1">
                  <c:v>0.67101357964428543</c:v>
                </c:pt>
                <c:pt idx="2">
                  <c:v>0.67407673208591812</c:v>
                </c:pt>
                <c:pt idx="3">
                  <c:v>0.68517387688448472</c:v>
                </c:pt>
                <c:pt idx="4">
                  <c:v>0.64765098312262914</c:v>
                </c:pt>
                <c:pt idx="5">
                  <c:v>0.65016768327298002</c:v>
                </c:pt>
                <c:pt idx="6">
                  <c:v>0.64695472041066815</c:v>
                </c:pt>
                <c:pt idx="7">
                  <c:v>0.62372251002623369</c:v>
                </c:pt>
                <c:pt idx="8">
                  <c:v>0.64435104518067265</c:v>
                </c:pt>
                <c:pt idx="9">
                  <c:v>0.62327211854210041</c:v>
                </c:pt>
                <c:pt idx="10">
                  <c:v>0.61676851845522473</c:v>
                </c:pt>
                <c:pt idx="11">
                  <c:v>0.59733106004617009</c:v>
                </c:pt>
                <c:pt idx="12">
                  <c:v>0.56779982219827996</c:v>
                </c:pt>
                <c:pt idx="13">
                  <c:v>0.52543595337183191</c:v>
                </c:pt>
                <c:pt idx="14">
                  <c:v>0.527086992949518</c:v>
                </c:pt>
                <c:pt idx="15">
                  <c:v>0.52421381079881657</c:v>
                </c:pt>
                <c:pt idx="16">
                  <c:v>0.53734128282453075</c:v>
                </c:pt>
                <c:pt idx="17">
                  <c:v>0.52228407604960381</c:v>
                </c:pt>
                <c:pt idx="18">
                  <c:v>0.5170600192237812</c:v>
                </c:pt>
                <c:pt idx="19">
                  <c:v>0.46896844133698157</c:v>
                </c:pt>
                <c:pt idx="20">
                  <c:v>0.49133852987260396</c:v>
                </c:pt>
                <c:pt idx="21">
                  <c:v>0.4278618919020748</c:v>
                </c:pt>
                <c:pt idx="22">
                  <c:v>0.45304004151086719</c:v>
                </c:pt>
                <c:pt idx="23">
                  <c:v>0.43026024451460609</c:v>
                </c:pt>
                <c:pt idx="24">
                  <c:v>0.41366013783965666</c:v>
                </c:pt>
                <c:pt idx="25">
                  <c:v>0.40911215168284948</c:v>
                </c:pt>
                <c:pt idx="26">
                  <c:v>0.41979282200321821</c:v>
                </c:pt>
                <c:pt idx="27">
                  <c:v>0.42955390769398377</c:v>
                </c:pt>
                <c:pt idx="28">
                  <c:v>0.38955779352856351</c:v>
                </c:pt>
                <c:pt idx="29">
                  <c:v>0.37107911699452673</c:v>
                </c:pt>
                <c:pt idx="30">
                  <c:v>0.32057546635676182</c:v>
                </c:pt>
                <c:pt idx="31">
                  <c:v>0.30815934713425391</c:v>
                </c:pt>
                <c:pt idx="32">
                  <c:v>0.30151630415486153</c:v>
                </c:pt>
                <c:pt idx="33">
                  <c:v>0.3715487634138917</c:v>
                </c:pt>
                <c:pt idx="34">
                  <c:v>0.35132493222536765</c:v>
                </c:pt>
                <c:pt idx="35">
                  <c:v>0.32254963059536412</c:v>
                </c:pt>
                <c:pt idx="36">
                  <c:v>0.32616113309726802</c:v>
                </c:pt>
                <c:pt idx="37">
                  <c:v>0.33936748238921494</c:v>
                </c:pt>
                <c:pt idx="38">
                  <c:v>0.32171691774975952</c:v>
                </c:pt>
                <c:pt idx="39">
                  <c:v>0.30916269708736399</c:v>
                </c:pt>
                <c:pt idx="40">
                  <c:v>0.33621796322811637</c:v>
                </c:pt>
                <c:pt idx="41">
                  <c:v>0.30305368909263436</c:v>
                </c:pt>
                <c:pt idx="42">
                  <c:v>0.30959009109138153</c:v>
                </c:pt>
                <c:pt idx="43">
                  <c:v>0.29592043968270493</c:v>
                </c:pt>
                <c:pt idx="44">
                  <c:v>0.29158481444988543</c:v>
                </c:pt>
                <c:pt idx="45">
                  <c:v>0.3150629929398438</c:v>
                </c:pt>
              </c:numCache>
            </c:numRef>
          </c:val>
          <c:smooth val="0"/>
          <c:extLst>
            <c:ext xmlns:c16="http://schemas.microsoft.com/office/drawing/2014/chart" uri="{C3380CC4-5D6E-409C-BE32-E72D297353CC}">
              <c16:uniqueId val="{00000000-F13E-D84A-9CBD-CA1383BD446A}"/>
            </c:ext>
          </c:extLst>
        </c:ser>
        <c:ser>
          <c:idx val="1"/>
          <c:order val="1"/>
          <c:spPr>
            <a:ln w="28575" cap="rnd">
              <a:solidFill>
                <a:schemeClr val="accent2"/>
              </a:solidFill>
              <a:round/>
            </a:ln>
            <a:effectLst/>
          </c:spPr>
          <c:marker>
            <c:symbol val="none"/>
          </c:marker>
          <c:val>
            <c:numRef>
              <c:f>'Data Fig 2.7-2.8'!$AB$5:$AB$50</c:f>
              <c:numCache>
                <c:formatCode>0.0%</c:formatCode>
                <c:ptCount val="46"/>
                <c:pt idx="0">
                  <c:v>0.77545969100400347</c:v>
                </c:pt>
                <c:pt idx="1">
                  <c:v>0.79603096663183071</c:v>
                </c:pt>
                <c:pt idx="2">
                  <c:v>0.78466005071575096</c:v>
                </c:pt>
                <c:pt idx="3">
                  <c:v>0.76952493725766158</c:v>
                </c:pt>
                <c:pt idx="4">
                  <c:v>0.73177223388309376</c:v>
                </c:pt>
                <c:pt idx="5">
                  <c:v>0.68907063183384543</c:v>
                </c:pt>
                <c:pt idx="6">
                  <c:v>0.69077093703732473</c:v>
                </c:pt>
                <c:pt idx="7">
                  <c:v>0.68296890958366829</c:v>
                </c:pt>
                <c:pt idx="8">
                  <c:v>0.69743752191032815</c:v>
                </c:pt>
                <c:pt idx="9">
                  <c:v>0.67719623027487963</c:v>
                </c:pt>
                <c:pt idx="10">
                  <c:v>0.66528081376928072</c:v>
                </c:pt>
                <c:pt idx="11">
                  <c:v>0.62736643831959749</c:v>
                </c:pt>
                <c:pt idx="12">
                  <c:v>0.58913065036187207</c:v>
                </c:pt>
                <c:pt idx="13">
                  <c:v>0.54852291259527819</c:v>
                </c:pt>
                <c:pt idx="14">
                  <c:v>0.54590829336582436</c:v>
                </c:pt>
                <c:pt idx="15">
                  <c:v>0.54249201958455184</c:v>
                </c:pt>
                <c:pt idx="16">
                  <c:v>0.55496979087243614</c:v>
                </c:pt>
                <c:pt idx="17">
                  <c:v>0.54470060216064431</c:v>
                </c:pt>
                <c:pt idx="18">
                  <c:v>0.53084334514146492</c:v>
                </c:pt>
                <c:pt idx="19">
                  <c:v>0.48830316937330898</c:v>
                </c:pt>
                <c:pt idx="20">
                  <c:v>0.50973819988595748</c:v>
                </c:pt>
                <c:pt idx="21">
                  <c:v>0.44605944880765186</c:v>
                </c:pt>
                <c:pt idx="22">
                  <c:v>0.46629926125297239</c:v>
                </c:pt>
                <c:pt idx="23">
                  <c:v>0.44127932108595641</c:v>
                </c:pt>
                <c:pt idx="24">
                  <c:v>0.4228718470137301</c:v>
                </c:pt>
                <c:pt idx="25">
                  <c:v>0.42139918062439757</c:v>
                </c:pt>
                <c:pt idx="26">
                  <c:v>0.4432416550434633</c:v>
                </c:pt>
                <c:pt idx="27">
                  <c:v>0.44541366554484951</c:v>
                </c:pt>
                <c:pt idx="28">
                  <c:v>0.39981228197818375</c:v>
                </c:pt>
                <c:pt idx="29">
                  <c:v>0.38080498962487752</c:v>
                </c:pt>
                <c:pt idx="30">
                  <c:v>0.3310303383354381</c:v>
                </c:pt>
                <c:pt idx="31">
                  <c:v>0.31856107688595175</c:v>
                </c:pt>
                <c:pt idx="32">
                  <c:v>0.31145226276548982</c:v>
                </c:pt>
                <c:pt idx="33">
                  <c:v>0.38906302200574089</c:v>
                </c:pt>
                <c:pt idx="34">
                  <c:v>0.36211850760729741</c:v>
                </c:pt>
                <c:pt idx="35">
                  <c:v>0.33372336643769474</c:v>
                </c:pt>
                <c:pt idx="36">
                  <c:v>0.33979783474956204</c:v>
                </c:pt>
                <c:pt idx="37">
                  <c:v>0.35101850114263056</c:v>
                </c:pt>
                <c:pt idx="38">
                  <c:v>0.33107904247828501</c:v>
                </c:pt>
                <c:pt idx="39">
                  <c:v>0.31445808194996666</c:v>
                </c:pt>
                <c:pt idx="40">
                  <c:v>0.33595109742280138</c:v>
                </c:pt>
                <c:pt idx="41">
                  <c:v>0.31402592710119803</c:v>
                </c:pt>
                <c:pt idx="42">
                  <c:v>0.31383503154142522</c:v>
                </c:pt>
                <c:pt idx="43">
                  <c:v>0.30365921465902906</c:v>
                </c:pt>
                <c:pt idx="44">
                  <c:v>0.30397912848879904</c:v>
                </c:pt>
                <c:pt idx="45">
                  <c:v>0.32403564837977411</c:v>
                </c:pt>
              </c:numCache>
            </c:numRef>
          </c:val>
          <c:smooth val="0"/>
          <c:extLst>
            <c:ext xmlns:c16="http://schemas.microsoft.com/office/drawing/2014/chart" uri="{C3380CC4-5D6E-409C-BE32-E72D297353CC}">
              <c16:uniqueId val="{00000001-F13E-D84A-9CBD-CA1383BD446A}"/>
            </c:ext>
          </c:extLst>
        </c:ser>
        <c:dLbls>
          <c:showLegendKey val="0"/>
          <c:showVal val="0"/>
          <c:showCatName val="0"/>
          <c:showSerName val="0"/>
          <c:showPercent val="0"/>
          <c:showBubbleSize val="0"/>
        </c:dLbls>
        <c:smooth val="0"/>
        <c:axId val="706353024"/>
        <c:axId val="502774176"/>
      </c:lineChart>
      <c:catAx>
        <c:axId val="70635302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774176"/>
        <c:crosses val="autoZero"/>
        <c:auto val="1"/>
        <c:lblAlgn val="ctr"/>
        <c:lblOffset val="100"/>
        <c:noMultiLvlLbl val="0"/>
      </c:catAx>
      <c:valAx>
        <c:axId val="5027741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3530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a-DK"/>
              <a:t>U</a:t>
            </a:r>
            <a:r>
              <a:rPr lang="da-DK" baseline="0"/>
              <a:t>S profits shifted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yVal>
            <c:numRef>
              <c:f>'Data Fig 2.7-2.8'!$AE$12:$AE$45</c:f>
              <c:numCache>
                <c:formatCode>0%</c:formatCode>
                <c:ptCount val="34"/>
                <c:pt idx="0">
                  <c:v>0.12628709732579524</c:v>
                </c:pt>
                <c:pt idx="1">
                  <c:v>0.11109247127944562</c:v>
                </c:pt>
                <c:pt idx="2">
                  <c:v>0.1026433267726666</c:v>
                </c:pt>
                <c:pt idx="3">
                  <c:v>0.11566276007109053</c:v>
                </c:pt>
                <c:pt idx="4">
                  <c:v>0.12169360673195538</c:v>
                </c:pt>
                <c:pt idx="5">
                  <c:v>0.14999303656927479</c:v>
                </c:pt>
                <c:pt idx="6">
                  <c:v>0.10947957893954177</c:v>
                </c:pt>
                <c:pt idx="7">
                  <c:v>0.14524816289176071</c:v>
                </c:pt>
                <c:pt idx="8">
                  <c:v>0.1807249080012531</c:v>
                </c:pt>
                <c:pt idx="9">
                  <c:v>0.19437578238718534</c:v>
                </c:pt>
                <c:pt idx="10">
                  <c:v>0.17871546274371625</c:v>
                </c:pt>
                <c:pt idx="11">
                  <c:v>0.17102129396251187</c:v>
                </c:pt>
                <c:pt idx="12">
                  <c:v>0.16370512782577151</c:v>
                </c:pt>
                <c:pt idx="13">
                  <c:v>0.18674859467254296</c:v>
                </c:pt>
                <c:pt idx="14">
                  <c:v>0.17069096226206415</c:v>
                </c:pt>
                <c:pt idx="15">
                  <c:v>0.20959162136074871</c:v>
                </c:pt>
                <c:pt idx="16">
                  <c:v>0.26047853882291788</c:v>
                </c:pt>
                <c:pt idx="17">
                  <c:v>0.23193555861316661</c:v>
                </c:pt>
                <c:pt idx="18">
                  <c:v>0.2345862454940322</c:v>
                </c:pt>
                <c:pt idx="19">
                  <c:v>0.27008648425334286</c:v>
                </c:pt>
                <c:pt idx="20">
                  <c:v>0.27331320725753555</c:v>
                </c:pt>
                <c:pt idx="21">
                  <c:v>0.25328005470856035</c:v>
                </c:pt>
                <c:pt idx="22">
                  <c:v>0.27472345611523219</c:v>
                </c:pt>
                <c:pt idx="23">
                  <c:v>0.2257359860860271</c:v>
                </c:pt>
                <c:pt idx="24">
                  <c:v>0.2479285821260129</c:v>
                </c:pt>
                <c:pt idx="25">
                  <c:v>0.25276180979399027</c:v>
                </c:pt>
                <c:pt idx="26">
                  <c:v>0.20887363476922563</c:v>
                </c:pt>
                <c:pt idx="27">
                  <c:v>0.3010260997876964</c:v>
                </c:pt>
                <c:pt idx="28">
                  <c:v>0.25286492209493283</c:v>
                </c:pt>
                <c:pt idx="29">
                  <c:v>0.26615979630502978</c:v>
                </c:pt>
                <c:pt idx="30">
                  <c:v>0.29864935285813921</c:v>
                </c:pt>
                <c:pt idx="31">
                  <c:v>0.29256931804332326</c:v>
                </c:pt>
                <c:pt idx="32">
                  <c:v>0.34037365856012092</c:v>
                </c:pt>
                <c:pt idx="33">
                  <c:v>0.4567110995991705</c:v>
                </c:pt>
              </c:numCache>
            </c:numRef>
          </c:yVal>
          <c:smooth val="0"/>
          <c:extLst>
            <c:ext xmlns:c16="http://schemas.microsoft.com/office/drawing/2014/chart" uri="{C3380CC4-5D6E-409C-BE32-E72D297353CC}">
              <c16:uniqueId val="{00000001-47D5-9446-8B42-B04494150A1F}"/>
            </c:ext>
          </c:extLst>
        </c:ser>
        <c:dLbls>
          <c:showLegendKey val="0"/>
          <c:showVal val="0"/>
          <c:showCatName val="0"/>
          <c:showSerName val="0"/>
          <c:showPercent val="0"/>
          <c:showBubbleSize val="0"/>
        </c:dLbls>
        <c:axId val="375582696"/>
        <c:axId val="368019376"/>
      </c:scatterChart>
      <c:valAx>
        <c:axId val="375582696"/>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019376"/>
        <c:crosses val="autoZero"/>
        <c:crossBetween val="midCat"/>
      </c:valAx>
      <c:valAx>
        <c:axId val="3680193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5826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a-DK"/>
              <a:t>U</a:t>
            </a:r>
            <a:r>
              <a:rPr lang="da-DK" baseline="0"/>
              <a:t>S profits shifted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yVal>
            <c:numRef>
              <c:f>'Data Fig 2.7-2.8'!$AV$12:$AV$45</c:f>
              <c:numCache>
                <c:formatCode>0%</c:formatCode>
                <c:ptCount val="34"/>
                <c:pt idx="0">
                  <c:v>0.11377561301309042</c:v>
                </c:pt>
                <c:pt idx="1">
                  <c:v>0.10058864098469211</c:v>
                </c:pt>
                <c:pt idx="2">
                  <c:v>9.2289108465245157E-2</c:v>
                </c:pt>
                <c:pt idx="3">
                  <c:v>0.10356452109802534</c:v>
                </c:pt>
                <c:pt idx="4">
                  <c:v>0.10752269703772346</c:v>
                </c:pt>
                <c:pt idx="5">
                  <c:v>0.13073451953422502</c:v>
                </c:pt>
                <c:pt idx="6">
                  <c:v>9.4033550393562981E-2</c:v>
                </c:pt>
                <c:pt idx="7">
                  <c:v>0.12463701315707794</c:v>
                </c:pt>
                <c:pt idx="8">
                  <c:v>0.15488656338108536</c:v>
                </c:pt>
                <c:pt idx="9">
                  <c:v>0.16734369100679039</c:v>
                </c:pt>
                <c:pt idx="10">
                  <c:v>0.15328775530536323</c:v>
                </c:pt>
                <c:pt idx="11">
                  <c:v>0.14594772999649419</c:v>
                </c:pt>
                <c:pt idx="12">
                  <c:v>0.13752793872186514</c:v>
                </c:pt>
                <c:pt idx="13">
                  <c:v>0.15813757092084263</c:v>
                </c:pt>
                <c:pt idx="14">
                  <c:v>0.14114339801803871</c:v>
                </c:pt>
                <c:pt idx="15">
                  <c:v>0.17463578309322081</c:v>
                </c:pt>
                <c:pt idx="16">
                  <c:v>0.21499914238658011</c:v>
                </c:pt>
                <c:pt idx="17">
                  <c:v>0.19010558440743067</c:v>
                </c:pt>
                <c:pt idx="18">
                  <c:v>0.19217025735903948</c:v>
                </c:pt>
                <c:pt idx="19">
                  <c:v>0.22309517050670991</c:v>
                </c:pt>
                <c:pt idx="20">
                  <c:v>0.22594599969720483</c:v>
                </c:pt>
                <c:pt idx="21">
                  <c:v>0.2057754076989961</c:v>
                </c:pt>
                <c:pt idx="22">
                  <c:v>0.22156514317221787</c:v>
                </c:pt>
                <c:pt idx="23">
                  <c:v>0.17854541630771814</c:v>
                </c:pt>
                <c:pt idx="24">
                  <c:v>0.19513251976123683</c:v>
                </c:pt>
                <c:pt idx="25">
                  <c:v>0.19837500915287032</c:v>
                </c:pt>
                <c:pt idx="26">
                  <c:v>0.16899612439534137</c:v>
                </c:pt>
                <c:pt idx="27">
                  <c:v>0.24102044855569005</c:v>
                </c:pt>
                <c:pt idx="28">
                  <c:v>0.20021579560046671</c:v>
                </c:pt>
                <c:pt idx="29">
                  <c:v>0.21124777884932938</c:v>
                </c:pt>
                <c:pt idx="30">
                  <c:v>0.23808153959644282</c:v>
                </c:pt>
                <c:pt idx="31">
                  <c:v>0.23141155636646038</c:v>
                </c:pt>
                <c:pt idx="32">
                  <c:v>0.26745511963687857</c:v>
                </c:pt>
                <c:pt idx="33">
                  <c:v>0.36193700811902024</c:v>
                </c:pt>
              </c:numCache>
            </c:numRef>
          </c:yVal>
          <c:smooth val="0"/>
          <c:extLst>
            <c:ext xmlns:c16="http://schemas.microsoft.com/office/drawing/2014/chart" uri="{C3380CC4-5D6E-409C-BE32-E72D297353CC}">
              <c16:uniqueId val="{00000001-EB6F-1348-AC07-4BD39FD7EF2E}"/>
            </c:ext>
          </c:extLst>
        </c:ser>
        <c:dLbls>
          <c:showLegendKey val="0"/>
          <c:showVal val="0"/>
          <c:showCatName val="0"/>
          <c:showSerName val="0"/>
          <c:showPercent val="0"/>
          <c:showBubbleSize val="0"/>
        </c:dLbls>
        <c:axId val="375582696"/>
        <c:axId val="368019376"/>
      </c:scatterChart>
      <c:valAx>
        <c:axId val="375582696"/>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019376"/>
        <c:crosses val="autoZero"/>
        <c:crossBetween val="midCat"/>
      </c:valAx>
      <c:valAx>
        <c:axId val="3680193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55826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val>
            <c:numRef>
              <c:f>'Data Fig 2.7-2.8'!$R$5:$R$50</c:f>
              <c:numCache>
                <c:formatCode>0%</c:formatCode>
                <c:ptCount val="46"/>
                <c:pt idx="0">
                  <c:v>0.71899326248459061</c:v>
                </c:pt>
                <c:pt idx="1">
                  <c:v>0.74849400064323557</c:v>
                </c:pt>
                <c:pt idx="2">
                  <c:v>0.72284329126015279</c:v>
                </c:pt>
                <c:pt idx="3">
                  <c:v>0.66221465469567864</c:v>
                </c:pt>
                <c:pt idx="4">
                  <c:v>0.64315839178004419</c:v>
                </c:pt>
                <c:pt idx="5">
                  <c:v>0.49763924657811892</c:v>
                </c:pt>
                <c:pt idx="6">
                  <c:v>0.50870789167691577</c:v>
                </c:pt>
                <c:pt idx="7">
                  <c:v>0.55029994531811555</c:v>
                </c:pt>
                <c:pt idx="8">
                  <c:v>0.50769531210266405</c:v>
                </c:pt>
                <c:pt idx="9">
                  <c:v>0.50806386305888196</c:v>
                </c:pt>
                <c:pt idx="10">
                  <c:v>0.51389134404295223</c:v>
                </c:pt>
                <c:pt idx="11">
                  <c:v>0.41778949258721598</c:v>
                </c:pt>
                <c:pt idx="12">
                  <c:v>0.37807839072384458</c:v>
                </c:pt>
                <c:pt idx="13">
                  <c:v>0.3702297661204923</c:v>
                </c:pt>
                <c:pt idx="14">
                  <c:v>0.36887141974801491</c:v>
                </c:pt>
                <c:pt idx="15">
                  <c:v>0.36001643646700465</c:v>
                </c:pt>
                <c:pt idx="16">
                  <c:v>0.34661208083879746</c:v>
                </c:pt>
                <c:pt idx="17">
                  <c:v>0.37029224282058071</c:v>
                </c:pt>
                <c:pt idx="18">
                  <c:v>0.31862466820921931</c:v>
                </c:pt>
                <c:pt idx="19">
                  <c:v>0.33318380159444094</c:v>
                </c:pt>
                <c:pt idx="20">
                  <c:v>0.32209626954104059</c:v>
                </c:pt>
                <c:pt idx="21">
                  <c:v>0.33175550557276329</c:v>
                </c:pt>
                <c:pt idx="22">
                  <c:v>0.30981470583878651</c:v>
                </c:pt>
                <c:pt idx="23">
                  <c:v>0.30481134453165576</c:v>
                </c:pt>
                <c:pt idx="24">
                  <c:v>0.29608426338438543</c:v>
                </c:pt>
                <c:pt idx="25">
                  <c:v>0.31650797045526546</c:v>
                </c:pt>
                <c:pt idx="26">
                  <c:v>0.37306511490872935</c:v>
                </c:pt>
                <c:pt idx="27">
                  <c:v>0.31741308418621311</c:v>
                </c:pt>
                <c:pt idx="28">
                  <c:v>0.27335484498134482</c:v>
                </c:pt>
                <c:pt idx="29">
                  <c:v>0.26580156313714109</c:v>
                </c:pt>
                <c:pt idx="30">
                  <c:v>0.28174188690012847</c:v>
                </c:pt>
                <c:pt idx="31">
                  <c:v>0.2855471556432605</c:v>
                </c:pt>
                <c:pt idx="32">
                  <c:v>0.28080537346248274</c:v>
                </c:pt>
                <c:pt idx="33">
                  <c:v>0.3007574774998158</c:v>
                </c:pt>
                <c:pt idx="34">
                  <c:v>0.25317378110434563</c:v>
                </c:pt>
                <c:pt idx="35">
                  <c:v>0.25086146519201136</c:v>
                </c:pt>
                <c:pt idx="36">
                  <c:v>0.27259652577231258</c:v>
                </c:pt>
                <c:pt idx="37">
                  <c:v>0.26496449821471685</c:v>
                </c:pt>
                <c:pt idx="38">
                  <c:v>0.2526763478980425</c:v>
                </c:pt>
                <c:pt idx="39">
                  <c:v>0.22242914521698015</c:v>
                </c:pt>
                <c:pt idx="40">
                  <c:v>0.17706584052741292</c:v>
                </c:pt>
                <c:pt idx="41">
                  <c:v>0.18380141680158801</c:v>
                </c:pt>
                <c:pt idx="42">
                  <c:v>0.16593757417330657</c:v>
                </c:pt>
                <c:pt idx="43">
                  <c:v>0.18144166454154137</c:v>
                </c:pt>
                <c:pt idx="44">
                  <c:v>0.18563934758041392</c:v>
                </c:pt>
                <c:pt idx="45">
                  <c:v>0.18030906521666298</c:v>
                </c:pt>
              </c:numCache>
            </c:numRef>
          </c:val>
          <c:smooth val="0"/>
          <c:extLst>
            <c:ext xmlns:c16="http://schemas.microsoft.com/office/drawing/2014/chart" uri="{C3380CC4-5D6E-409C-BE32-E72D297353CC}">
              <c16:uniqueId val="{00000000-52A8-FA4C-AF1E-D03A285E9719}"/>
            </c:ext>
          </c:extLst>
        </c:ser>
        <c:dLbls>
          <c:showLegendKey val="0"/>
          <c:showVal val="0"/>
          <c:showCatName val="0"/>
          <c:showSerName val="0"/>
          <c:showPercent val="0"/>
          <c:showBubbleSize val="0"/>
        </c:dLbls>
        <c:smooth val="0"/>
        <c:axId val="448130367"/>
        <c:axId val="290641216"/>
      </c:lineChart>
      <c:catAx>
        <c:axId val="448130367"/>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641216"/>
        <c:crosses val="autoZero"/>
        <c:auto val="1"/>
        <c:lblAlgn val="ctr"/>
        <c:lblOffset val="100"/>
        <c:noMultiLvlLbl val="0"/>
      </c:catAx>
      <c:valAx>
        <c:axId val="2906412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81303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val>
            <c:numRef>
              <c:f>'Data Fig 2.7-2.8'!$I$5:$I$52</c:f>
              <c:numCache>
                <c:formatCode>0.0%</c:formatCode>
                <c:ptCount val="48"/>
                <c:pt idx="0">
                  <c:v>0.23099999999999998</c:v>
                </c:pt>
                <c:pt idx="1">
                  <c:v>0.20399999999999999</c:v>
                </c:pt>
                <c:pt idx="2">
                  <c:v>0.21799999999999997</c:v>
                </c:pt>
                <c:pt idx="3">
                  <c:v>0.222</c:v>
                </c:pt>
                <c:pt idx="4">
                  <c:v>0.21899999999999997</c:v>
                </c:pt>
                <c:pt idx="5">
                  <c:v>0.23699999999999999</c:v>
                </c:pt>
                <c:pt idx="6">
                  <c:v>0.22500000000000001</c:v>
                </c:pt>
                <c:pt idx="7">
                  <c:v>0.21299999999999999</c:v>
                </c:pt>
                <c:pt idx="8">
                  <c:v>0.189</c:v>
                </c:pt>
                <c:pt idx="9">
                  <c:v>0.19400000000000003</c:v>
                </c:pt>
                <c:pt idx="10">
                  <c:v>0.19900000000000001</c:v>
                </c:pt>
                <c:pt idx="11">
                  <c:v>0.20200000000000001</c:v>
                </c:pt>
                <c:pt idx="12">
                  <c:v>0.21299999999999999</c:v>
                </c:pt>
                <c:pt idx="13">
                  <c:v>0.216</c:v>
                </c:pt>
                <c:pt idx="14">
                  <c:v>0.223</c:v>
                </c:pt>
                <c:pt idx="15">
                  <c:v>0.217</c:v>
                </c:pt>
                <c:pt idx="16">
                  <c:v>0.20900000000000002</c:v>
                </c:pt>
                <c:pt idx="17">
                  <c:v>0.20499999999999999</c:v>
                </c:pt>
                <c:pt idx="18">
                  <c:v>0.19800000000000001</c:v>
                </c:pt>
                <c:pt idx="19">
                  <c:v>0.186</c:v>
                </c:pt>
                <c:pt idx="20">
                  <c:v>0.188</c:v>
                </c:pt>
                <c:pt idx="21">
                  <c:v>0.19600000000000001</c:v>
                </c:pt>
                <c:pt idx="22">
                  <c:v>0.2</c:v>
                </c:pt>
                <c:pt idx="23">
                  <c:v>0.192</c:v>
                </c:pt>
                <c:pt idx="24">
                  <c:v>0.19400000000000001</c:v>
                </c:pt>
                <c:pt idx="25">
                  <c:v>0.20100000000000001</c:v>
                </c:pt>
                <c:pt idx="26">
                  <c:v>0.184</c:v>
                </c:pt>
                <c:pt idx="27">
                  <c:v>0.16900000000000001</c:v>
                </c:pt>
                <c:pt idx="28">
                  <c:v>0.17</c:v>
                </c:pt>
                <c:pt idx="29">
                  <c:v>0.17899999999999999</c:v>
                </c:pt>
                <c:pt idx="30">
                  <c:v>0.19700000000000001</c:v>
                </c:pt>
                <c:pt idx="31">
                  <c:v>0.20599999999999999</c:v>
                </c:pt>
                <c:pt idx="32">
                  <c:v>0.20200000000000001</c:v>
                </c:pt>
                <c:pt idx="33">
                  <c:v>0.184</c:v>
                </c:pt>
                <c:pt idx="34">
                  <c:v>0.161</c:v>
                </c:pt>
                <c:pt idx="35">
                  <c:v>0.159</c:v>
                </c:pt>
                <c:pt idx="36">
                  <c:v>0.16600000000000001</c:v>
                </c:pt>
                <c:pt idx="37">
                  <c:v>0.17199999999999999</c:v>
                </c:pt>
                <c:pt idx="38">
                  <c:v>0.17599999999999999</c:v>
                </c:pt>
                <c:pt idx="39">
                  <c:v>0.17399999999999999</c:v>
                </c:pt>
                <c:pt idx="40">
                  <c:v>0.18706035605731655</c:v>
                </c:pt>
                <c:pt idx="41">
                  <c:v>0.17969898078203836</c:v>
                </c:pt>
                <c:pt idx="42">
                  <c:v>0.17443854410943285</c:v>
                </c:pt>
                <c:pt idx="43">
                  <c:v>0.17369697215474639</c:v>
                </c:pt>
                <c:pt idx="44">
                  <c:v>0.17208131076103511</c:v>
                </c:pt>
                <c:pt idx="45">
                  <c:v>0.17140310383974688</c:v>
                </c:pt>
                <c:pt idx="46">
                  <c:v>0.17140310383974688</c:v>
                </c:pt>
                <c:pt idx="47">
                  <c:v>0.17140310383974688</c:v>
                </c:pt>
              </c:numCache>
            </c:numRef>
          </c:val>
          <c:smooth val="0"/>
          <c:extLst>
            <c:ext xmlns:c16="http://schemas.microsoft.com/office/drawing/2014/chart" uri="{C3380CC4-5D6E-409C-BE32-E72D297353CC}">
              <c16:uniqueId val="{00000000-E27A-D648-BDEC-2D9E375F2786}"/>
            </c:ext>
          </c:extLst>
        </c:ser>
        <c:ser>
          <c:idx val="1"/>
          <c:order val="1"/>
          <c:spPr>
            <a:ln w="28575" cap="rnd">
              <a:solidFill>
                <a:schemeClr val="accent2"/>
              </a:solidFill>
              <a:round/>
            </a:ln>
            <a:effectLst/>
          </c:spPr>
          <c:marker>
            <c:symbol val="none"/>
          </c:marker>
          <c:val>
            <c:numRef>
              <c:f>'Data Fig 2.7-2.8'!$S$5:$S$52</c:f>
              <c:numCache>
                <c:formatCode>0%</c:formatCode>
                <c:ptCount val="48"/>
                <c:pt idx="0">
                  <c:v>0.4749966312422953</c:v>
                </c:pt>
                <c:pt idx="1">
                  <c:v>0.47624700032161776</c:v>
                </c:pt>
                <c:pt idx="2">
                  <c:v>0.47042164563007638</c:v>
                </c:pt>
                <c:pt idx="3">
                  <c:v>0.44210732734783931</c:v>
                </c:pt>
                <c:pt idx="4">
                  <c:v>0.43107919589002208</c:v>
                </c:pt>
                <c:pt idx="5">
                  <c:v>0.36731962328905943</c:v>
                </c:pt>
                <c:pt idx="6">
                  <c:v>0.36685394583845787</c:v>
                </c:pt>
                <c:pt idx="7">
                  <c:v>0.38164997265905776</c:v>
                </c:pt>
                <c:pt idx="8">
                  <c:v>0.348347656051332</c:v>
                </c:pt>
                <c:pt idx="9">
                  <c:v>0.35103193152944101</c:v>
                </c:pt>
                <c:pt idx="10">
                  <c:v>0.35644567202147615</c:v>
                </c:pt>
                <c:pt idx="11">
                  <c:v>0.30989474629360803</c:v>
                </c:pt>
                <c:pt idx="12">
                  <c:v>0.2955391953619223</c:v>
                </c:pt>
                <c:pt idx="13">
                  <c:v>0.29311488306024613</c:v>
                </c:pt>
                <c:pt idx="14">
                  <c:v>0.29593570987400747</c:v>
                </c:pt>
                <c:pt idx="15">
                  <c:v>0.28850821823350231</c:v>
                </c:pt>
                <c:pt idx="16">
                  <c:v>0.27780604041939871</c:v>
                </c:pt>
                <c:pt idx="17">
                  <c:v>0.28764612141029033</c:v>
                </c:pt>
                <c:pt idx="18">
                  <c:v>0.25831233410460963</c:v>
                </c:pt>
                <c:pt idx="19">
                  <c:v>0.2595919007972205</c:v>
                </c:pt>
                <c:pt idx="20">
                  <c:v>0.2550481347705203</c:v>
                </c:pt>
                <c:pt idx="21">
                  <c:v>0.26387775278638165</c:v>
                </c:pt>
                <c:pt idx="22">
                  <c:v>0.25490735291939326</c:v>
                </c:pt>
                <c:pt idx="23">
                  <c:v>0.24840567226582788</c:v>
                </c:pt>
                <c:pt idx="24">
                  <c:v>0.24504213169219272</c:v>
                </c:pt>
                <c:pt idx="25">
                  <c:v>0.25875398522763271</c:v>
                </c:pt>
                <c:pt idx="26">
                  <c:v>0.27853255745436467</c:v>
                </c:pt>
                <c:pt idx="27">
                  <c:v>0.24320654209310655</c:v>
                </c:pt>
                <c:pt idx="28">
                  <c:v>0.2216774224906724</c:v>
                </c:pt>
                <c:pt idx="29">
                  <c:v>0.22240078156857054</c:v>
                </c:pt>
                <c:pt idx="30">
                  <c:v>0.23937094345006424</c:v>
                </c:pt>
                <c:pt idx="31">
                  <c:v>0.24577357782163023</c:v>
                </c:pt>
                <c:pt idx="32">
                  <c:v>0.24140268673124138</c:v>
                </c:pt>
                <c:pt idx="33">
                  <c:v>0.2423787387499079</c:v>
                </c:pt>
                <c:pt idx="34">
                  <c:v>0.20708689055217283</c:v>
                </c:pt>
                <c:pt idx="35">
                  <c:v>0.20493073259600569</c:v>
                </c:pt>
                <c:pt idx="36">
                  <c:v>0.21929826288615628</c:v>
                </c:pt>
                <c:pt idx="37">
                  <c:v>0.21848224910735842</c:v>
                </c:pt>
                <c:pt idx="38">
                  <c:v>0.21433817394902124</c:v>
                </c:pt>
                <c:pt idx="39">
                  <c:v>0.19821457260849007</c:v>
                </c:pt>
                <c:pt idx="40">
                  <c:v>0.17503292026370645</c:v>
                </c:pt>
              </c:numCache>
            </c:numRef>
          </c:val>
          <c:smooth val="0"/>
          <c:extLst>
            <c:ext xmlns:c16="http://schemas.microsoft.com/office/drawing/2014/chart" uri="{C3380CC4-5D6E-409C-BE32-E72D297353CC}">
              <c16:uniqueId val="{00000001-E27A-D648-BDEC-2D9E375F2786}"/>
            </c:ext>
          </c:extLst>
        </c:ser>
        <c:ser>
          <c:idx val="2"/>
          <c:order val="2"/>
          <c:spPr>
            <a:ln w="28575" cap="rnd">
              <a:solidFill>
                <a:schemeClr val="accent3"/>
              </a:solidFill>
              <a:round/>
            </a:ln>
            <a:effectLst/>
          </c:spPr>
          <c:marker>
            <c:symbol val="none"/>
          </c:marker>
          <c:val>
            <c:numRef>
              <c:f>'Data Fig 2.7-2.8'!$T$5:$T$52</c:f>
              <c:numCache>
                <c:formatCode>0%</c:formatCode>
                <c:ptCount val="48"/>
                <c:pt idx="0">
                  <c:v>0.64569768486351609</c:v>
                </c:pt>
                <c:pt idx="1">
                  <c:v>0.67527719547642695</c:v>
                </c:pt>
                <c:pt idx="2">
                  <c:v>0.65010360658841393</c:v>
                </c:pt>
                <c:pt idx="3">
                  <c:v>0.59158297456205944</c:v>
                </c:pt>
                <c:pt idx="4">
                  <c:v>0.56690568420980325</c:v>
                </c:pt>
                <c:pt idx="5">
                  <c:v>0.43767656566914481</c:v>
                </c:pt>
                <c:pt idx="6">
                  <c:v>0.44543328472021548</c:v>
                </c:pt>
                <c:pt idx="7">
                  <c:v>0.47901166386398797</c:v>
                </c:pt>
                <c:pt idx="8">
                  <c:v>0.44561752434162516</c:v>
                </c:pt>
                <c:pt idx="9">
                  <c:v>0.44392398533704613</c:v>
                </c:pt>
                <c:pt idx="10">
                  <c:v>0.43791157217061438</c:v>
                </c:pt>
                <c:pt idx="11">
                  <c:v>0.3613702148160316</c:v>
                </c:pt>
                <c:pt idx="12">
                  <c:v>0.33030718747185273</c:v>
                </c:pt>
                <c:pt idx="13">
                  <c:v>0.32750397761219008</c:v>
                </c:pt>
                <c:pt idx="14">
                  <c:v>0.32395651987350982</c:v>
                </c:pt>
                <c:pt idx="15">
                  <c:v>0.31584149446477983</c:v>
                </c:pt>
                <c:pt idx="16">
                  <c:v>0.30532352048837763</c:v>
                </c:pt>
                <c:pt idx="17">
                  <c:v>0.32107288932637357</c:v>
                </c:pt>
                <c:pt idx="18">
                  <c:v>0.27948043621893703</c:v>
                </c:pt>
                <c:pt idx="19">
                  <c:v>0.28654997701781704</c:v>
                </c:pt>
                <c:pt idx="20">
                  <c:v>0.28199507158612314</c:v>
                </c:pt>
                <c:pt idx="21">
                  <c:v>0.28729102712265153</c:v>
                </c:pt>
                <c:pt idx="22">
                  <c:v>0.27296963880071867</c:v>
                </c:pt>
                <c:pt idx="23">
                  <c:v>0.26294191511733733</c:v>
                </c:pt>
                <c:pt idx="24">
                  <c:v>0.2569029188744022</c:v>
                </c:pt>
                <c:pt idx="25">
                  <c:v>0.27416758911583927</c:v>
                </c:pt>
                <c:pt idx="26">
                  <c:v>0.30769036564045904</c:v>
                </c:pt>
                <c:pt idx="27">
                  <c:v>0.26424719982993583</c:v>
                </c:pt>
                <c:pt idx="28">
                  <c:v>0.23475204248997206</c:v>
                </c:pt>
                <c:pt idx="29">
                  <c:v>0.23442587273708659</c:v>
                </c:pt>
                <c:pt idx="30">
                  <c:v>0.2510753771519928</c:v>
                </c:pt>
                <c:pt idx="31">
                  <c:v>0.25711326909677101</c:v>
                </c:pt>
                <c:pt idx="32">
                  <c:v>0.25219376396268944</c:v>
                </c:pt>
                <c:pt idx="33">
                  <c:v>0.26349282670412744</c:v>
                </c:pt>
                <c:pt idx="34">
                  <c:v>0.22028050295276347</c:v>
                </c:pt>
                <c:pt idx="35">
                  <c:v>0.21804445187574428</c:v>
                </c:pt>
                <c:pt idx="36">
                  <c:v>0.23509758404639736</c:v>
                </c:pt>
                <c:pt idx="37">
                  <c:v>0.23226521880541051</c:v>
                </c:pt>
                <c:pt idx="38">
                  <c:v>0.2251824131795328</c:v>
                </c:pt>
                <c:pt idx="39">
                  <c:v>0.20436039362505054</c:v>
                </c:pt>
                <c:pt idx="40">
                  <c:v>0.17571588205727168</c:v>
                </c:pt>
                <c:pt idx="41">
                  <c:v>0.15008482249837501</c:v>
                </c:pt>
                <c:pt idx="42">
                  <c:v>0.14828706276051026</c:v>
                </c:pt>
                <c:pt idx="43">
                  <c:v>0.15341783815343513</c:v>
                </c:pt>
                <c:pt idx="44">
                  <c:v>0.14650379197197397</c:v>
                </c:pt>
                <c:pt idx="45">
                  <c:v>0.14836778153353269</c:v>
                </c:pt>
                <c:pt idx="46">
                  <c:v>0.14836778153353269</c:v>
                </c:pt>
                <c:pt idx="47">
                  <c:v>0.14836778153353269</c:v>
                </c:pt>
              </c:numCache>
            </c:numRef>
          </c:val>
          <c:smooth val="0"/>
          <c:extLst>
            <c:ext xmlns:c16="http://schemas.microsoft.com/office/drawing/2014/chart" uri="{C3380CC4-5D6E-409C-BE32-E72D297353CC}">
              <c16:uniqueId val="{00000002-E27A-D648-BDEC-2D9E375F2786}"/>
            </c:ext>
          </c:extLst>
        </c:ser>
        <c:dLbls>
          <c:showLegendKey val="0"/>
          <c:showVal val="0"/>
          <c:showCatName val="0"/>
          <c:showSerName val="0"/>
          <c:showPercent val="0"/>
          <c:showBubbleSize val="0"/>
        </c:dLbls>
        <c:smooth val="0"/>
        <c:axId val="410603904"/>
        <c:axId val="410605904"/>
      </c:lineChart>
      <c:catAx>
        <c:axId val="41060390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605904"/>
        <c:crosses val="autoZero"/>
        <c:auto val="1"/>
        <c:lblAlgn val="ctr"/>
        <c:lblOffset val="100"/>
        <c:noMultiLvlLbl val="0"/>
      </c:catAx>
      <c:valAx>
        <c:axId val="4106059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603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Effective tax rate (tax paid)</a:t>
            </a:r>
            <a:r>
              <a:rPr lang="en-US" baseline="0"/>
              <a:t> by parent country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'SEC2_ETR_by HQ'!$H$1</c:f>
              <c:strCache>
                <c:ptCount val="1"/>
                <c:pt idx="0">
                  <c:v>etr_paid_MIX</c:v>
                </c:pt>
              </c:strCache>
            </c:strRef>
          </c:tx>
          <c:spPr>
            <a:solidFill>
              <a:schemeClr val="accent1"/>
            </a:solidFill>
            <a:ln>
              <a:noFill/>
            </a:ln>
            <a:effectLst/>
          </c:spPr>
          <c:invertIfNegative val="0"/>
          <c:cat>
            <c:strRef>
              <c:f>'SEC2_ETR_by HQ'!$C$2:$C$42</c:f>
              <c:strCache>
                <c:ptCount val="40"/>
                <c:pt idx="0">
                  <c:v>Isle of Man</c:v>
                </c:pt>
                <c:pt idx="1">
                  <c:v>Luxembourg</c:v>
                </c:pt>
                <c:pt idx="2">
                  <c:v>Argentina</c:v>
                </c:pt>
                <c:pt idx="3">
                  <c:v>Ireland</c:v>
                </c:pt>
                <c:pt idx="4">
                  <c:v>Austria</c:v>
                </c:pt>
                <c:pt idx="5">
                  <c:v>Romania</c:v>
                </c:pt>
                <c:pt idx="6">
                  <c:v>Lithuania</c:v>
                </c:pt>
                <c:pt idx="7">
                  <c:v>Cayman Islands</c:v>
                </c:pt>
                <c:pt idx="8">
                  <c:v>Denmark</c:v>
                </c:pt>
                <c:pt idx="9">
                  <c:v>United States</c:v>
                </c:pt>
                <c:pt idx="10">
                  <c:v>Bermuda</c:v>
                </c:pt>
                <c:pt idx="11">
                  <c:v>South Africa</c:v>
                </c:pt>
                <c:pt idx="12">
                  <c:v>Canada</c:v>
                </c:pt>
                <c:pt idx="13">
                  <c:v>United Kingdom</c:v>
                </c:pt>
                <c:pt idx="14">
                  <c:v>Finland</c:v>
                </c:pt>
                <c:pt idx="15">
                  <c:v>Singapore</c:v>
                </c:pt>
                <c:pt idx="16">
                  <c:v>Brazil</c:v>
                </c:pt>
                <c:pt idx="17">
                  <c:v>Hong Kong, China</c:v>
                </c:pt>
                <c:pt idx="18">
                  <c:v>Sweden</c:v>
                </c:pt>
                <c:pt idx="19">
                  <c:v>Spain</c:v>
                </c:pt>
                <c:pt idx="20">
                  <c:v>Switzerland</c:v>
                </c:pt>
                <c:pt idx="21">
                  <c:v>Peru</c:v>
                </c:pt>
                <c:pt idx="22">
                  <c:v>Greece</c:v>
                </c:pt>
                <c:pt idx="23">
                  <c:v>Malaysia</c:v>
                </c:pt>
                <c:pt idx="24">
                  <c:v>Slovenia</c:v>
                </c:pt>
                <c:pt idx="25">
                  <c:v>Italy</c:v>
                </c:pt>
                <c:pt idx="26">
                  <c:v>Netherlands</c:v>
                </c:pt>
                <c:pt idx="27">
                  <c:v>Chile</c:v>
                </c:pt>
                <c:pt idx="28">
                  <c:v>Germany</c:v>
                </c:pt>
                <c:pt idx="29">
                  <c:v>Japan</c:v>
                </c:pt>
                <c:pt idx="30">
                  <c:v>Belgium</c:v>
                </c:pt>
                <c:pt idx="31">
                  <c:v>France</c:v>
                </c:pt>
                <c:pt idx="32">
                  <c:v>Mexico</c:v>
                </c:pt>
                <c:pt idx="33">
                  <c:v>Korea</c:v>
                </c:pt>
                <c:pt idx="34">
                  <c:v>Australia</c:v>
                </c:pt>
                <c:pt idx="35">
                  <c:v>Norway</c:v>
                </c:pt>
                <c:pt idx="36">
                  <c:v>India</c:v>
                </c:pt>
                <c:pt idx="37">
                  <c:v>New Zealand</c:v>
                </c:pt>
                <c:pt idx="38">
                  <c:v>Saudi Arabia</c:v>
                </c:pt>
                <c:pt idx="39">
                  <c:v>Indonesia</c:v>
                </c:pt>
              </c:strCache>
            </c:strRef>
          </c:cat>
          <c:val>
            <c:numRef>
              <c:f>'SEC2_ETR_by HQ'!$H$2:$H$42</c:f>
              <c:numCache>
                <c:formatCode>0%</c:formatCode>
                <c:ptCount val="41"/>
                <c:pt idx="0">
                  <c:v>2.4341443768297801E-2</c:v>
                </c:pt>
                <c:pt idx="1">
                  <c:v>4.8544598602353203E-2</c:v>
                </c:pt>
                <c:pt idx="2">
                  <c:v>5.1366778957774598E-2</c:v>
                </c:pt>
                <c:pt idx="3">
                  <c:v>7.4888080511804303E-2</c:v>
                </c:pt>
                <c:pt idx="4">
                  <c:v>9.1647752424348097E-2</c:v>
                </c:pt>
                <c:pt idx="5">
                  <c:v>9.1868863535029793E-2</c:v>
                </c:pt>
                <c:pt idx="6">
                  <c:v>9.4150976329086297E-2</c:v>
                </c:pt>
                <c:pt idx="7">
                  <c:v>0.10043217929953099</c:v>
                </c:pt>
                <c:pt idx="8">
                  <c:v>0.101031142512944</c:v>
                </c:pt>
                <c:pt idx="9">
                  <c:v>0.114480825795143</c:v>
                </c:pt>
                <c:pt idx="10">
                  <c:v>0.124213884919974</c:v>
                </c:pt>
                <c:pt idx="11">
                  <c:v>0.12951200783650499</c:v>
                </c:pt>
                <c:pt idx="12">
                  <c:v>0.12960592239101401</c:v>
                </c:pt>
                <c:pt idx="13">
                  <c:v>0.13010083029213501</c:v>
                </c:pt>
                <c:pt idx="14">
                  <c:v>0.130815164101936</c:v>
                </c:pt>
                <c:pt idx="15">
                  <c:v>0.13618857863241501</c:v>
                </c:pt>
                <c:pt idx="16">
                  <c:v>0.13721703326590901</c:v>
                </c:pt>
                <c:pt idx="17">
                  <c:v>0.139152346111829</c:v>
                </c:pt>
                <c:pt idx="18">
                  <c:v>0.14627099663045701</c:v>
                </c:pt>
                <c:pt idx="19">
                  <c:v>0.14759493618351399</c:v>
                </c:pt>
                <c:pt idx="20">
                  <c:v>0.15208337317346901</c:v>
                </c:pt>
                <c:pt idx="21">
                  <c:v>0.15259809423273599</c:v>
                </c:pt>
                <c:pt idx="22">
                  <c:v>0.15714964803850001</c:v>
                </c:pt>
                <c:pt idx="23">
                  <c:v>0.15905486294398399</c:v>
                </c:pt>
                <c:pt idx="24">
                  <c:v>0.17239029585226101</c:v>
                </c:pt>
                <c:pt idx="25">
                  <c:v>0.17460184483538599</c:v>
                </c:pt>
                <c:pt idx="26">
                  <c:v>0.17481779640929199</c:v>
                </c:pt>
                <c:pt idx="27">
                  <c:v>0.17652881350632099</c:v>
                </c:pt>
                <c:pt idx="28">
                  <c:v>0.19176532360239901</c:v>
                </c:pt>
                <c:pt idx="29">
                  <c:v>0.19631643392547099</c:v>
                </c:pt>
                <c:pt idx="30">
                  <c:v>0.19874115073629001</c:v>
                </c:pt>
                <c:pt idx="31">
                  <c:v>0.19876829175171501</c:v>
                </c:pt>
                <c:pt idx="32">
                  <c:v>0.201328191869973</c:v>
                </c:pt>
                <c:pt idx="33">
                  <c:v>0.203913397718955</c:v>
                </c:pt>
                <c:pt idx="34">
                  <c:v>0.20492467615314799</c:v>
                </c:pt>
                <c:pt idx="35">
                  <c:v>0.26336947083906198</c:v>
                </c:pt>
                <c:pt idx="36">
                  <c:v>0.27037058438190298</c:v>
                </c:pt>
                <c:pt idx="37">
                  <c:v>0.28762451293462798</c:v>
                </c:pt>
                <c:pt idx="38">
                  <c:v>0.42763372875142103</c:v>
                </c:pt>
              </c:numCache>
            </c:numRef>
          </c:val>
          <c:extLst>
            <c:ext xmlns:c16="http://schemas.microsoft.com/office/drawing/2014/chart" uri="{C3380CC4-5D6E-409C-BE32-E72D297353CC}">
              <c16:uniqueId val="{00000000-2D39-ED44-BDD1-93D02CE932F5}"/>
            </c:ext>
          </c:extLst>
        </c:ser>
        <c:dLbls>
          <c:showLegendKey val="0"/>
          <c:showVal val="0"/>
          <c:showCatName val="0"/>
          <c:showSerName val="0"/>
          <c:showPercent val="0"/>
          <c:showBubbleSize val="0"/>
        </c:dLbls>
        <c:gapWidth val="182"/>
        <c:axId val="1419711071"/>
        <c:axId val="1419712751"/>
      </c:barChart>
      <c:catAx>
        <c:axId val="141971107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9712751"/>
        <c:crosses val="autoZero"/>
        <c:auto val="1"/>
        <c:lblAlgn val="ctr"/>
        <c:lblOffset val="100"/>
        <c:noMultiLvlLbl val="0"/>
      </c:catAx>
      <c:valAx>
        <c:axId val="141971275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9711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Percentage of foreign profit booked in tax havens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'SEC2_For Profit in th_by HQ'!$H$1</c:f>
              <c:strCache>
                <c:ptCount val="1"/>
                <c:pt idx="0">
                  <c:v>perc_profit_th_MIX</c:v>
                </c:pt>
              </c:strCache>
            </c:strRef>
          </c:tx>
          <c:spPr>
            <a:solidFill>
              <a:schemeClr val="accent1"/>
            </a:solidFill>
            <a:ln>
              <a:noFill/>
            </a:ln>
            <a:effectLst/>
          </c:spPr>
          <c:invertIfNegative val="0"/>
          <c:cat>
            <c:strRef>
              <c:f>'SEC2_For Profit in th_by HQ'!$C$2:$C$30</c:f>
              <c:strCache>
                <c:ptCount val="28"/>
                <c:pt idx="0">
                  <c:v>Mexico</c:v>
                </c:pt>
                <c:pt idx="1">
                  <c:v>Germany</c:v>
                </c:pt>
                <c:pt idx="2">
                  <c:v>Chile</c:v>
                </c:pt>
                <c:pt idx="3">
                  <c:v>Lithuania</c:v>
                </c:pt>
                <c:pt idx="4">
                  <c:v>Slovenia</c:v>
                </c:pt>
                <c:pt idx="5">
                  <c:v>Argentina</c:v>
                </c:pt>
                <c:pt idx="6">
                  <c:v>Belgium</c:v>
                </c:pt>
                <c:pt idx="7">
                  <c:v>Spain</c:v>
                </c:pt>
                <c:pt idx="8">
                  <c:v>Australia</c:v>
                </c:pt>
                <c:pt idx="9">
                  <c:v>Japan</c:v>
                </c:pt>
                <c:pt idx="10">
                  <c:v>Peru</c:v>
                </c:pt>
                <c:pt idx="11">
                  <c:v>Romania</c:v>
                </c:pt>
                <c:pt idx="12">
                  <c:v>France</c:v>
                </c:pt>
                <c:pt idx="13">
                  <c:v>Denmark</c:v>
                </c:pt>
                <c:pt idx="14">
                  <c:v>Italy</c:v>
                </c:pt>
                <c:pt idx="15">
                  <c:v>South Africa</c:v>
                </c:pt>
                <c:pt idx="16">
                  <c:v>Switzerland</c:v>
                </c:pt>
                <c:pt idx="17">
                  <c:v>Hong Kong, China</c:v>
                </c:pt>
                <c:pt idx="18">
                  <c:v>Singapore</c:v>
                </c:pt>
                <c:pt idx="19">
                  <c:v>India</c:v>
                </c:pt>
                <c:pt idx="20">
                  <c:v>Malaysia</c:v>
                </c:pt>
                <c:pt idx="21">
                  <c:v>Brazil</c:v>
                </c:pt>
                <c:pt idx="22">
                  <c:v>Cayman Islands</c:v>
                </c:pt>
                <c:pt idx="23">
                  <c:v>Bermuda</c:v>
                </c:pt>
                <c:pt idx="24">
                  <c:v>Luxembourg</c:v>
                </c:pt>
                <c:pt idx="25">
                  <c:v>Saudi Arabia</c:v>
                </c:pt>
                <c:pt idx="26">
                  <c:v>United States</c:v>
                </c:pt>
                <c:pt idx="27">
                  <c:v>Indonesia</c:v>
                </c:pt>
              </c:strCache>
            </c:strRef>
          </c:cat>
          <c:val>
            <c:numRef>
              <c:f>'SEC2_For Profit in th_by HQ'!$H$2:$H$30</c:f>
              <c:numCache>
                <c:formatCode>General</c:formatCode>
                <c:ptCount val="29"/>
                <c:pt idx="0">
                  <c:v>-23.298043885555401</c:v>
                </c:pt>
                <c:pt idx="1">
                  <c:v>-13.764941352338401</c:v>
                </c:pt>
                <c:pt idx="2">
                  <c:v>0</c:v>
                </c:pt>
                <c:pt idx="3">
                  <c:v>0</c:v>
                </c:pt>
                <c:pt idx="4">
                  <c:v>0</c:v>
                </c:pt>
                <c:pt idx="5">
                  <c:v>1.84930934638321</c:v>
                </c:pt>
                <c:pt idx="6">
                  <c:v>6.2438848336498598</c:v>
                </c:pt>
                <c:pt idx="7">
                  <c:v>7.4143279937936999</c:v>
                </c:pt>
                <c:pt idx="8">
                  <c:v>11.835307826267099</c:v>
                </c:pt>
                <c:pt idx="9">
                  <c:v>12.0349383850156</c:v>
                </c:pt>
                <c:pt idx="10">
                  <c:v>12.149068169455701</c:v>
                </c:pt>
                <c:pt idx="11">
                  <c:v>12.196711972915599</c:v>
                </c:pt>
                <c:pt idx="12">
                  <c:v>12.7307336106563</c:v>
                </c:pt>
                <c:pt idx="13">
                  <c:v>13.9261066536939</c:v>
                </c:pt>
                <c:pt idx="14">
                  <c:v>15.259568715828401</c:v>
                </c:pt>
                <c:pt idx="15">
                  <c:v>15.424502670973601</c:v>
                </c:pt>
                <c:pt idx="16">
                  <c:v>17.523191971891698</c:v>
                </c:pt>
                <c:pt idx="17">
                  <c:v>18.837676704963101</c:v>
                </c:pt>
                <c:pt idx="18">
                  <c:v>19.719963804061301</c:v>
                </c:pt>
                <c:pt idx="19">
                  <c:v>22.059577252997901</c:v>
                </c:pt>
                <c:pt idx="20">
                  <c:v>22.3966243184523</c:v>
                </c:pt>
                <c:pt idx="21">
                  <c:v>29.9942766949499</c:v>
                </c:pt>
                <c:pt idx="22">
                  <c:v>31.957906320475601</c:v>
                </c:pt>
                <c:pt idx="23">
                  <c:v>37.222591089786803</c:v>
                </c:pt>
                <c:pt idx="24">
                  <c:v>38.042061707218998</c:v>
                </c:pt>
                <c:pt idx="25">
                  <c:v>39.077745826227201</c:v>
                </c:pt>
                <c:pt idx="26">
                  <c:v>42.904924605995298</c:v>
                </c:pt>
                <c:pt idx="27">
                  <c:v>82.255803078624794</c:v>
                </c:pt>
              </c:numCache>
            </c:numRef>
          </c:val>
          <c:extLst>
            <c:ext xmlns:c16="http://schemas.microsoft.com/office/drawing/2014/chart" uri="{C3380CC4-5D6E-409C-BE32-E72D297353CC}">
              <c16:uniqueId val="{00000000-08DB-0646-9B7F-CD807E3A5CFA}"/>
            </c:ext>
          </c:extLst>
        </c:ser>
        <c:dLbls>
          <c:showLegendKey val="0"/>
          <c:showVal val="0"/>
          <c:showCatName val="0"/>
          <c:showSerName val="0"/>
          <c:showPercent val="0"/>
          <c:showBubbleSize val="0"/>
        </c:dLbls>
        <c:gapWidth val="219"/>
        <c:axId val="1397223071"/>
        <c:axId val="1376732927"/>
      </c:barChart>
      <c:catAx>
        <c:axId val="139722307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6732927"/>
        <c:crosses val="autoZero"/>
        <c:auto val="1"/>
        <c:lblAlgn val="ctr"/>
        <c:lblOffset val="100"/>
        <c:noMultiLvlLbl val="0"/>
      </c:catAx>
      <c:valAx>
        <c:axId val="137673292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7223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5.7794394980507174E-2"/>
          <c:y val="2.571923531890815E-2"/>
          <c:w val="0.92397071377554296"/>
          <c:h val="0.73495129825372174"/>
        </c:manualLayout>
      </c:layout>
      <c:barChart>
        <c:barDir val="col"/>
        <c:grouping val="clustered"/>
        <c:varyColors val="0"/>
        <c:ser>
          <c:idx val="0"/>
          <c:order val="0"/>
          <c:tx>
            <c:strRef>
              <c:f>'Fig 2.2'!$B$1</c:f>
              <c:strCache>
                <c:ptCount val="1"/>
                <c:pt idx="0">
                  <c:v>2016</c:v>
                </c:pt>
              </c:strCache>
            </c:strRef>
          </c:tx>
          <c:spPr>
            <a:solidFill>
              <a:schemeClr val="accent5">
                <a:shade val="53000"/>
              </a:schemeClr>
            </a:solidFill>
            <a:ln>
              <a:noFill/>
            </a:ln>
            <a:effectLst/>
          </c:spPr>
          <c:invertIfNegative val="0"/>
          <c:cat>
            <c:strRef>
              <c:f>'Fig 2.2'!$A$3:$A$15</c:f>
              <c:strCache>
                <c:ptCount val="13"/>
                <c:pt idx="0">
                  <c:v>Netherlands</c:v>
                </c:pt>
                <c:pt idx="1">
                  <c:v>Ireland</c:v>
                </c:pt>
                <c:pt idx="2">
                  <c:v>Switzerland</c:v>
                </c:pt>
                <c:pt idx="3">
                  <c:v>British V. Islands</c:v>
                </c:pt>
                <c:pt idx="4">
                  <c:v>Luxembourg</c:v>
                </c:pt>
                <c:pt idx="5">
                  <c:v>Puerto Rico</c:v>
                </c:pt>
                <c:pt idx="6">
                  <c:v>Singapore</c:v>
                </c:pt>
                <c:pt idx="7">
                  <c:v>Hong Kong</c:v>
                </c:pt>
                <c:pt idx="8">
                  <c:v>Bermuda</c:v>
                </c:pt>
                <c:pt idx="9">
                  <c:v>Belgium</c:v>
                </c:pt>
                <c:pt idx="10">
                  <c:v>Cayman Islands</c:v>
                </c:pt>
                <c:pt idx="11">
                  <c:v>Panama</c:v>
                </c:pt>
                <c:pt idx="12">
                  <c:v>Macao</c:v>
                </c:pt>
              </c:strCache>
            </c:strRef>
          </c:cat>
          <c:val>
            <c:numRef>
              <c:f>'Fig 2.2'!$B$3:$B$15</c:f>
              <c:numCache>
                <c:formatCode>General</c:formatCode>
                <c:ptCount val="13"/>
                <c:pt idx="0">
                  <c:v>124.9024658203125</c:v>
                </c:pt>
                <c:pt idx="1">
                  <c:v>119.15971374511719</c:v>
                </c:pt>
                <c:pt idx="2">
                  <c:v>72.795486450195312</c:v>
                </c:pt>
                <c:pt idx="3">
                  <c:v>28.370643615722656</c:v>
                </c:pt>
                <c:pt idx="4">
                  <c:v>22.641828536987305</c:v>
                </c:pt>
                <c:pt idx="5">
                  <c:v>38.090080261230469</c:v>
                </c:pt>
                <c:pt idx="6">
                  <c:v>48.896110534667969</c:v>
                </c:pt>
                <c:pt idx="7">
                  <c:v>55.534244537353516</c:v>
                </c:pt>
                <c:pt idx="8">
                  <c:v>41.761917114257812</c:v>
                </c:pt>
                <c:pt idx="9">
                  <c:v>35.209095001220703</c:v>
                </c:pt>
                <c:pt idx="10">
                  <c:v>19.794090270996094</c:v>
                </c:pt>
                <c:pt idx="11">
                  <c:v>6.9934267997741699</c:v>
                </c:pt>
                <c:pt idx="12">
                  <c:v>6.0683684349060059</c:v>
                </c:pt>
              </c:numCache>
            </c:numRef>
          </c:val>
          <c:extLst>
            <c:ext xmlns:c16="http://schemas.microsoft.com/office/drawing/2014/chart" uri="{C3380CC4-5D6E-409C-BE32-E72D297353CC}">
              <c16:uniqueId val="{00000000-6C9D-414D-B3B7-799E3E1CA365}"/>
            </c:ext>
          </c:extLst>
        </c:ser>
        <c:ser>
          <c:idx val="1"/>
          <c:order val="1"/>
          <c:tx>
            <c:strRef>
              <c:f>'Fig 2.2'!$C$1</c:f>
              <c:strCache>
                <c:ptCount val="1"/>
                <c:pt idx="0">
                  <c:v>2017</c:v>
                </c:pt>
              </c:strCache>
            </c:strRef>
          </c:tx>
          <c:spPr>
            <a:solidFill>
              <a:schemeClr val="accent5">
                <a:shade val="76000"/>
              </a:schemeClr>
            </a:solidFill>
            <a:ln>
              <a:noFill/>
            </a:ln>
            <a:effectLst/>
          </c:spPr>
          <c:invertIfNegative val="0"/>
          <c:cat>
            <c:strRef>
              <c:f>'Fig 2.2'!$A$3:$A$15</c:f>
              <c:strCache>
                <c:ptCount val="13"/>
                <c:pt idx="0">
                  <c:v>Netherlands</c:v>
                </c:pt>
                <c:pt idx="1">
                  <c:v>Ireland</c:v>
                </c:pt>
                <c:pt idx="2">
                  <c:v>Switzerland</c:v>
                </c:pt>
                <c:pt idx="3">
                  <c:v>British V. Islands</c:v>
                </c:pt>
                <c:pt idx="4">
                  <c:v>Luxembourg</c:v>
                </c:pt>
                <c:pt idx="5">
                  <c:v>Puerto Rico</c:v>
                </c:pt>
                <c:pt idx="6">
                  <c:v>Singapore</c:v>
                </c:pt>
                <c:pt idx="7">
                  <c:v>Hong Kong</c:v>
                </c:pt>
                <c:pt idx="8">
                  <c:v>Bermuda</c:v>
                </c:pt>
                <c:pt idx="9">
                  <c:v>Belgium</c:v>
                </c:pt>
                <c:pt idx="10">
                  <c:v>Cayman Islands</c:v>
                </c:pt>
                <c:pt idx="11">
                  <c:v>Panama</c:v>
                </c:pt>
                <c:pt idx="12">
                  <c:v>Macao</c:v>
                </c:pt>
              </c:strCache>
            </c:strRef>
          </c:cat>
          <c:val>
            <c:numRef>
              <c:f>'Fig 2.2'!$C$3:$C$15</c:f>
              <c:numCache>
                <c:formatCode>General</c:formatCode>
                <c:ptCount val="13"/>
                <c:pt idx="0">
                  <c:v>109.15740966796875</c:v>
                </c:pt>
                <c:pt idx="1">
                  <c:v>130.98225402832031</c:v>
                </c:pt>
                <c:pt idx="2">
                  <c:v>93.789680480957031</c:v>
                </c:pt>
                <c:pt idx="3">
                  <c:v>29.07011604309082</c:v>
                </c:pt>
                <c:pt idx="4">
                  <c:v>27.271631240844727</c:v>
                </c:pt>
                <c:pt idx="5">
                  <c:v>33.408180236816406</c:v>
                </c:pt>
                <c:pt idx="6">
                  <c:v>68.023979187011719</c:v>
                </c:pt>
                <c:pt idx="7">
                  <c:v>76.427276611328125</c:v>
                </c:pt>
                <c:pt idx="8">
                  <c:v>59.1666259765625</c:v>
                </c:pt>
                <c:pt idx="9">
                  <c:v>28.186162948608398</c:v>
                </c:pt>
                <c:pt idx="10">
                  <c:v>32.022285461425781</c:v>
                </c:pt>
                <c:pt idx="11">
                  <c:v>8.0825071334838867</c:v>
                </c:pt>
                <c:pt idx="12">
                  <c:v>7.8428812026977539</c:v>
                </c:pt>
              </c:numCache>
            </c:numRef>
          </c:val>
          <c:extLst>
            <c:ext xmlns:c16="http://schemas.microsoft.com/office/drawing/2014/chart" uri="{C3380CC4-5D6E-409C-BE32-E72D297353CC}">
              <c16:uniqueId val="{00000001-6C9D-414D-B3B7-799E3E1CA365}"/>
            </c:ext>
          </c:extLst>
        </c:ser>
        <c:ser>
          <c:idx val="2"/>
          <c:order val="2"/>
          <c:tx>
            <c:strRef>
              <c:f>'Fig 2.2'!$D$1</c:f>
              <c:strCache>
                <c:ptCount val="1"/>
                <c:pt idx="0">
                  <c:v>2018</c:v>
                </c:pt>
              </c:strCache>
            </c:strRef>
          </c:tx>
          <c:spPr>
            <a:solidFill>
              <a:schemeClr val="accent5"/>
            </a:solidFill>
            <a:ln>
              <a:noFill/>
            </a:ln>
            <a:effectLst/>
          </c:spPr>
          <c:invertIfNegative val="0"/>
          <c:cat>
            <c:strRef>
              <c:f>'Fig 2.2'!$A$3:$A$15</c:f>
              <c:strCache>
                <c:ptCount val="13"/>
                <c:pt idx="0">
                  <c:v>Netherlands</c:v>
                </c:pt>
                <c:pt idx="1">
                  <c:v>Ireland</c:v>
                </c:pt>
                <c:pt idx="2">
                  <c:v>Switzerland</c:v>
                </c:pt>
                <c:pt idx="3">
                  <c:v>British V. Islands</c:v>
                </c:pt>
                <c:pt idx="4">
                  <c:v>Luxembourg</c:v>
                </c:pt>
                <c:pt idx="5">
                  <c:v>Puerto Rico</c:v>
                </c:pt>
                <c:pt idx="6">
                  <c:v>Singapore</c:v>
                </c:pt>
                <c:pt idx="7">
                  <c:v>Hong Kong</c:v>
                </c:pt>
                <c:pt idx="8">
                  <c:v>Bermuda</c:v>
                </c:pt>
                <c:pt idx="9">
                  <c:v>Belgium</c:v>
                </c:pt>
                <c:pt idx="10">
                  <c:v>Cayman Islands</c:v>
                </c:pt>
                <c:pt idx="11">
                  <c:v>Panama</c:v>
                </c:pt>
                <c:pt idx="12">
                  <c:v>Macao</c:v>
                </c:pt>
              </c:strCache>
            </c:strRef>
          </c:cat>
          <c:val>
            <c:numRef>
              <c:f>'Fig 2.2'!$D$3:$D$15</c:f>
              <c:numCache>
                <c:formatCode>General</c:formatCode>
                <c:ptCount val="13"/>
                <c:pt idx="0">
                  <c:v>145.1260986328125</c:v>
                </c:pt>
                <c:pt idx="1">
                  <c:v>133.12730407714844</c:v>
                </c:pt>
                <c:pt idx="2">
                  <c:v>109.93656158447266</c:v>
                </c:pt>
                <c:pt idx="3">
                  <c:v>30.415021896362305</c:v>
                </c:pt>
                <c:pt idx="4">
                  <c:v>51.145576477050781</c:v>
                </c:pt>
                <c:pt idx="5">
                  <c:v>36.820907592773438</c:v>
                </c:pt>
                <c:pt idx="6">
                  <c:v>59.832260131835938</c:v>
                </c:pt>
                <c:pt idx="7">
                  <c:v>59.435684204101562</c:v>
                </c:pt>
                <c:pt idx="8">
                  <c:v>40.203891754150391</c:v>
                </c:pt>
                <c:pt idx="9">
                  <c:v>46.896102905273438</c:v>
                </c:pt>
                <c:pt idx="10">
                  <c:v>27.044231414794922</c:v>
                </c:pt>
                <c:pt idx="11">
                  <c:v>8.1958236694335938</c:v>
                </c:pt>
                <c:pt idx="12">
                  <c:v>7.4645290374755859</c:v>
                </c:pt>
              </c:numCache>
            </c:numRef>
          </c:val>
          <c:extLst>
            <c:ext xmlns:c16="http://schemas.microsoft.com/office/drawing/2014/chart" uri="{C3380CC4-5D6E-409C-BE32-E72D297353CC}">
              <c16:uniqueId val="{00000002-6C9D-414D-B3B7-799E3E1CA365}"/>
            </c:ext>
          </c:extLst>
        </c:ser>
        <c:ser>
          <c:idx val="3"/>
          <c:order val="3"/>
          <c:tx>
            <c:strRef>
              <c:f>'Fig 2.2'!$E$1</c:f>
              <c:strCache>
                <c:ptCount val="1"/>
                <c:pt idx="0">
                  <c:v>2019</c:v>
                </c:pt>
              </c:strCache>
            </c:strRef>
          </c:tx>
          <c:spPr>
            <a:solidFill>
              <a:schemeClr val="accent5">
                <a:tint val="77000"/>
              </a:schemeClr>
            </a:solidFill>
            <a:ln>
              <a:noFill/>
            </a:ln>
            <a:effectLst/>
          </c:spPr>
          <c:invertIfNegative val="0"/>
          <c:cat>
            <c:strRef>
              <c:f>'Fig 2.2'!$A$3:$A$15</c:f>
              <c:strCache>
                <c:ptCount val="13"/>
                <c:pt idx="0">
                  <c:v>Netherlands</c:v>
                </c:pt>
                <c:pt idx="1">
                  <c:v>Ireland</c:v>
                </c:pt>
                <c:pt idx="2">
                  <c:v>Switzerland</c:v>
                </c:pt>
                <c:pt idx="3">
                  <c:v>British V. Islands</c:v>
                </c:pt>
                <c:pt idx="4">
                  <c:v>Luxembourg</c:v>
                </c:pt>
                <c:pt idx="5">
                  <c:v>Puerto Rico</c:v>
                </c:pt>
                <c:pt idx="6">
                  <c:v>Singapore</c:v>
                </c:pt>
                <c:pt idx="7">
                  <c:v>Hong Kong</c:v>
                </c:pt>
                <c:pt idx="8">
                  <c:v>Bermuda</c:v>
                </c:pt>
                <c:pt idx="9">
                  <c:v>Belgium</c:v>
                </c:pt>
                <c:pt idx="10">
                  <c:v>Cayman Islands</c:v>
                </c:pt>
                <c:pt idx="11">
                  <c:v>Panama</c:v>
                </c:pt>
                <c:pt idx="12">
                  <c:v>Macao</c:v>
                </c:pt>
              </c:strCache>
            </c:strRef>
          </c:cat>
          <c:val>
            <c:numRef>
              <c:f>'Fig 2.2'!$E$3:$E$15</c:f>
              <c:numCache>
                <c:formatCode>General</c:formatCode>
                <c:ptCount val="13"/>
                <c:pt idx="0">
                  <c:v>137.44546508789062</c:v>
                </c:pt>
                <c:pt idx="1">
                  <c:v>140.29338073730469</c:v>
                </c:pt>
                <c:pt idx="2">
                  <c:v>107.63212585449219</c:v>
                </c:pt>
                <c:pt idx="3">
                  <c:v>58.782611846923828</c:v>
                </c:pt>
                <c:pt idx="4">
                  <c:v>39.012115478515625</c:v>
                </c:pt>
                <c:pt idx="5">
                  <c:v>32.405445098876953</c:v>
                </c:pt>
                <c:pt idx="6">
                  <c:v>82.620597839355469</c:v>
                </c:pt>
                <c:pt idx="7">
                  <c:v>86.939788818359375</c:v>
                </c:pt>
                <c:pt idx="8">
                  <c:v>68.815658569335938</c:v>
                </c:pt>
                <c:pt idx="9">
                  <c:v>41.997062683105469</c:v>
                </c:pt>
                <c:pt idx="10">
                  <c:v>41.521183013916016</c:v>
                </c:pt>
                <c:pt idx="11">
                  <c:v>9.0164279937744141</c:v>
                </c:pt>
                <c:pt idx="12">
                  <c:v>9.2920331954956055</c:v>
                </c:pt>
              </c:numCache>
            </c:numRef>
          </c:val>
          <c:extLst>
            <c:ext xmlns:c16="http://schemas.microsoft.com/office/drawing/2014/chart" uri="{C3380CC4-5D6E-409C-BE32-E72D297353CC}">
              <c16:uniqueId val="{00000003-6C9D-414D-B3B7-799E3E1CA365}"/>
            </c:ext>
          </c:extLst>
        </c:ser>
        <c:ser>
          <c:idx val="4"/>
          <c:order val="4"/>
          <c:tx>
            <c:strRef>
              <c:f>'Fig 2.2'!$F$1</c:f>
              <c:strCache>
                <c:ptCount val="1"/>
                <c:pt idx="0">
                  <c:v>2020</c:v>
                </c:pt>
              </c:strCache>
            </c:strRef>
          </c:tx>
          <c:spPr>
            <a:solidFill>
              <a:schemeClr val="accent5">
                <a:tint val="54000"/>
              </a:schemeClr>
            </a:solidFill>
            <a:ln>
              <a:noFill/>
            </a:ln>
            <a:effectLst/>
          </c:spPr>
          <c:invertIfNegative val="0"/>
          <c:cat>
            <c:strRef>
              <c:f>'Fig 2.2'!$A$3:$A$15</c:f>
              <c:strCache>
                <c:ptCount val="13"/>
                <c:pt idx="0">
                  <c:v>Netherlands</c:v>
                </c:pt>
                <c:pt idx="1">
                  <c:v>Ireland</c:v>
                </c:pt>
                <c:pt idx="2">
                  <c:v>Switzerland</c:v>
                </c:pt>
                <c:pt idx="3">
                  <c:v>British V. Islands</c:v>
                </c:pt>
                <c:pt idx="4">
                  <c:v>Luxembourg</c:v>
                </c:pt>
                <c:pt idx="5">
                  <c:v>Puerto Rico</c:v>
                </c:pt>
                <c:pt idx="6">
                  <c:v>Singapore</c:v>
                </c:pt>
                <c:pt idx="7">
                  <c:v>Hong Kong</c:v>
                </c:pt>
                <c:pt idx="8">
                  <c:v>Bermuda</c:v>
                </c:pt>
                <c:pt idx="9">
                  <c:v>Belgium</c:v>
                </c:pt>
                <c:pt idx="10">
                  <c:v>Cayman Islands</c:v>
                </c:pt>
                <c:pt idx="11">
                  <c:v>Panama</c:v>
                </c:pt>
                <c:pt idx="12">
                  <c:v>Macao</c:v>
                </c:pt>
              </c:strCache>
            </c:strRef>
          </c:cat>
          <c:val>
            <c:numRef>
              <c:f>'Fig 2.2'!$F$3:$F$15</c:f>
              <c:numCache>
                <c:formatCode>General</c:formatCode>
                <c:ptCount val="13"/>
                <c:pt idx="0">
                  <c:v>179.83036804199219</c:v>
                </c:pt>
                <c:pt idx="1">
                  <c:v>144.54447937011719</c:v>
                </c:pt>
                <c:pt idx="2">
                  <c:v>82.730812072753906</c:v>
                </c:pt>
                <c:pt idx="3">
                  <c:v>57.913486480712891</c:v>
                </c:pt>
                <c:pt idx="4">
                  <c:v>48.790920257568359</c:v>
                </c:pt>
                <c:pt idx="5">
                  <c:v>33.171867370605469</c:v>
                </c:pt>
                <c:pt idx="6">
                  <c:v>32.6744384765625</c:v>
                </c:pt>
                <c:pt idx="7">
                  <c:v>31.829875946044922</c:v>
                </c:pt>
                <c:pt idx="8">
                  <c:v>27.650022506713867</c:v>
                </c:pt>
                <c:pt idx="9">
                  <c:v>25.848503112792969</c:v>
                </c:pt>
                <c:pt idx="10">
                  <c:v>16.66754150390625</c:v>
                </c:pt>
                <c:pt idx="11">
                  <c:v>6.4489250183105469</c:v>
                </c:pt>
                <c:pt idx="12">
                  <c:v>4.6000032424926758</c:v>
                </c:pt>
              </c:numCache>
            </c:numRef>
          </c:val>
          <c:extLst>
            <c:ext xmlns:c16="http://schemas.microsoft.com/office/drawing/2014/chart" uri="{C3380CC4-5D6E-409C-BE32-E72D297353CC}">
              <c16:uniqueId val="{00000004-6C9D-414D-B3B7-799E3E1CA365}"/>
            </c:ext>
          </c:extLst>
        </c:ser>
        <c:dLbls>
          <c:showLegendKey val="0"/>
          <c:showVal val="0"/>
          <c:showCatName val="0"/>
          <c:showSerName val="0"/>
          <c:showPercent val="0"/>
          <c:showBubbleSize val="0"/>
        </c:dLbls>
        <c:gapWidth val="219"/>
        <c:overlap val="-27"/>
        <c:axId val="1790826320"/>
        <c:axId val="1102628320"/>
      </c:barChart>
      <c:catAx>
        <c:axId val="1790826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2628320"/>
        <c:crosses val="autoZero"/>
        <c:auto val="1"/>
        <c:lblAlgn val="ctr"/>
        <c:lblOffset val="100"/>
        <c:noMultiLvlLbl val="0"/>
      </c:catAx>
      <c:valAx>
        <c:axId val="1102628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0826320"/>
        <c:crosses val="autoZero"/>
        <c:crossBetween val="between"/>
      </c:valAx>
      <c:spPr>
        <a:noFill/>
        <a:ln>
          <a:noFill/>
        </a:ln>
        <a:effectLst/>
      </c:spPr>
    </c:plotArea>
    <c:legend>
      <c:legendPos val="b"/>
      <c:layout>
        <c:manualLayout>
          <c:xMode val="edge"/>
          <c:yMode val="edge"/>
          <c:x val="0.64513721077635811"/>
          <c:y val="0.23354912909277817"/>
          <c:w val="0.34186831536885454"/>
          <c:h val="8.699619392472139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00" b="1"/>
            </a:pPr>
            <a:r>
              <a:rPr lang="en-US" sz="2200" b="1"/>
              <a:t>Tax revenue lost due</a:t>
            </a:r>
            <a:r>
              <a:rPr lang="en-US" sz="2200" b="1" baseline="0"/>
              <a:t> to profit shifting</a:t>
            </a:r>
            <a:r>
              <a:rPr lang="en-US" sz="2200" b="1"/>
              <a:t> </a:t>
            </a:r>
          </a:p>
          <a:p>
            <a:pPr>
              <a:defRPr sz="2200" b="1"/>
            </a:pPr>
            <a:r>
              <a:rPr lang="en-US" sz="2200" b="0"/>
              <a:t>(% of corporate tax revenue collected)</a:t>
            </a:r>
            <a:r>
              <a:rPr lang="en-US" sz="2200" b="0" baseline="0"/>
              <a:t> </a:t>
            </a:r>
            <a:endParaRPr lang="en-US" sz="2200" b="0"/>
          </a:p>
        </c:rich>
      </c:tx>
      <c:layout>
        <c:manualLayout>
          <c:xMode val="edge"/>
          <c:yMode val="edge"/>
          <c:x val="0.30027150294737698"/>
          <c:y val="3.0474747141963101E-5"/>
        </c:manualLayout>
      </c:layout>
      <c:overlay val="1"/>
    </c:title>
    <c:autoTitleDeleted val="0"/>
    <c:plotArea>
      <c:layout>
        <c:manualLayout>
          <c:layoutTarget val="inner"/>
          <c:xMode val="edge"/>
          <c:yMode val="edge"/>
          <c:x val="7.5483843208123597E-2"/>
          <c:y val="0.11541081217117199"/>
          <c:w val="0.92377769889419603"/>
          <c:h val="0.76551164629525903"/>
        </c:manualLayout>
      </c:layout>
      <c:barChart>
        <c:barDir val="col"/>
        <c:grouping val="clustered"/>
        <c:varyColors val="0"/>
        <c:ser>
          <c:idx val="0"/>
          <c:order val="0"/>
          <c:invertIfNegative val="0"/>
          <c:cat>
            <c:strRef>
              <c:f>DataFig2.3!$A$3:$A$6</c:f>
              <c:strCache>
                <c:ptCount val="4"/>
                <c:pt idx="0">
                  <c:v>European Union</c:v>
                </c:pt>
                <c:pt idx="1">
                  <c:v>United States</c:v>
                </c:pt>
                <c:pt idx="2">
                  <c:v>Rest of OECD</c:v>
                </c:pt>
                <c:pt idx="3">
                  <c:v>Non-OECD</c:v>
                </c:pt>
              </c:strCache>
            </c:strRef>
          </c:cat>
          <c:val>
            <c:numRef>
              <c:f>DataFig2.3!$B$3:$B$6</c:f>
              <c:numCache>
                <c:formatCode>0%</c:formatCode>
                <c:ptCount val="4"/>
                <c:pt idx="0">
                  <c:v>0.2015258</c:v>
                </c:pt>
                <c:pt idx="1">
                  <c:v>0.14277175</c:v>
                </c:pt>
                <c:pt idx="2">
                  <c:v>9.3251580000000001E-2</c:v>
                </c:pt>
                <c:pt idx="3">
                  <c:v>6.8576150000000002E-2</c:v>
                </c:pt>
              </c:numCache>
            </c:numRef>
          </c:val>
          <c:extLst>
            <c:ext xmlns:c16="http://schemas.microsoft.com/office/drawing/2014/chart" uri="{C3380CC4-5D6E-409C-BE32-E72D297353CC}">
              <c16:uniqueId val="{00000000-97B2-4A47-ABC3-9D0B96150487}"/>
            </c:ext>
          </c:extLst>
        </c:ser>
        <c:dLbls>
          <c:showLegendKey val="0"/>
          <c:showVal val="0"/>
          <c:showCatName val="0"/>
          <c:showSerName val="0"/>
          <c:showPercent val="0"/>
          <c:showBubbleSize val="0"/>
        </c:dLbls>
        <c:gapWidth val="150"/>
        <c:axId val="-2107593064"/>
        <c:axId val="-2107589960"/>
      </c:barChart>
      <c:catAx>
        <c:axId val="-2107593064"/>
        <c:scaling>
          <c:orientation val="minMax"/>
        </c:scaling>
        <c:delete val="0"/>
        <c:axPos val="b"/>
        <c:numFmt formatCode="General" sourceLinked="0"/>
        <c:majorTickMark val="none"/>
        <c:minorTickMark val="none"/>
        <c:tickLblPos val="nextTo"/>
        <c:txPr>
          <a:bodyPr/>
          <a:lstStyle/>
          <a:p>
            <a:pPr>
              <a:defRPr sz="1800"/>
            </a:pPr>
            <a:endParaRPr lang="en-US"/>
          </a:p>
        </c:txPr>
        <c:crossAx val="-2107589960"/>
        <c:crosses val="autoZero"/>
        <c:auto val="1"/>
        <c:lblAlgn val="ctr"/>
        <c:lblOffset val="100"/>
        <c:noMultiLvlLbl val="0"/>
      </c:catAx>
      <c:valAx>
        <c:axId val="-2107589960"/>
        <c:scaling>
          <c:orientation val="minMax"/>
          <c:max val="0.2"/>
        </c:scaling>
        <c:delete val="0"/>
        <c:axPos val="l"/>
        <c:majorGridlines>
          <c:spPr>
            <a:ln>
              <a:noFill/>
            </a:ln>
          </c:spPr>
        </c:majorGridlines>
        <c:numFmt formatCode="0%" sourceLinked="1"/>
        <c:majorTickMark val="none"/>
        <c:minorTickMark val="none"/>
        <c:tickLblPos val="nextTo"/>
        <c:txPr>
          <a:bodyPr/>
          <a:lstStyle/>
          <a:p>
            <a:pPr>
              <a:defRPr sz="1800"/>
            </a:pPr>
            <a:endParaRPr lang="en-US"/>
          </a:p>
        </c:txPr>
        <c:crossAx val="-2107593064"/>
        <c:crosses val="autoZero"/>
        <c:crossBetween val="between"/>
      </c:valAx>
    </c:plotArea>
    <c:plotVisOnly val="1"/>
    <c:dispBlanksAs val="gap"/>
    <c:showDLblsOverMax val="0"/>
  </c:chart>
  <c:spPr>
    <a:ln>
      <a:noFill/>
    </a:ln>
  </c:spPr>
  <c:txPr>
    <a:bodyPr/>
    <a:lstStyle/>
    <a:p>
      <a:pPr>
        <a:defRPr>
          <a:latin typeface="Garamond" panose="02020404030301010803" pitchFamily="18" charset="0"/>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'Fig 2.4A'!$C$8:$C$27</c:f>
              <c:strCache>
                <c:ptCount val="20"/>
                <c:pt idx="0">
                  <c:v>British Virgin Islands</c:v>
                </c:pt>
                <c:pt idx="1">
                  <c:v>Vanuatu</c:v>
                </c:pt>
                <c:pt idx="2">
                  <c:v>Bermuda</c:v>
                </c:pt>
                <c:pt idx="3">
                  <c:v>Barbados</c:v>
                </c:pt>
                <c:pt idx="4">
                  <c:v>Cook Islands</c:v>
                </c:pt>
                <c:pt idx="5">
                  <c:v>Seychelles</c:v>
                </c:pt>
                <c:pt idx="6">
                  <c:v>Jersey</c:v>
                </c:pt>
                <c:pt idx="7">
                  <c:v>Cayman Islands</c:v>
                </c:pt>
                <c:pt idx="8">
                  <c:v>Anguilla</c:v>
                </c:pt>
                <c:pt idx="9">
                  <c:v>Liberia</c:v>
                </c:pt>
                <c:pt idx="10">
                  <c:v>Libya</c:v>
                </c:pt>
                <c:pt idx="11">
                  <c:v>Samoa</c:v>
                </c:pt>
                <c:pt idx="12">
                  <c:v>American Samoa</c:v>
                </c:pt>
                <c:pt idx="13">
                  <c:v>Guernsey</c:v>
                </c:pt>
                <c:pt idx="14">
                  <c:v>Malta</c:v>
                </c:pt>
                <c:pt idx="15">
                  <c:v>Antigua and Barbuda</c:v>
                </c:pt>
                <c:pt idx="16">
                  <c:v>United States Virgin Islands</c:v>
                </c:pt>
                <c:pt idx="17">
                  <c:v>South Sudan</c:v>
                </c:pt>
                <c:pt idx="18">
                  <c:v>Central African Republic</c:v>
                </c:pt>
                <c:pt idx="19">
                  <c:v>Gabon</c:v>
                </c:pt>
              </c:strCache>
            </c:strRef>
          </c:cat>
          <c:val>
            <c:numRef>
              <c:f>'Fig 2.4A'!$D$8:$D$27</c:f>
              <c:numCache>
                <c:formatCode>_-* #,##0_-;\-* #,##0_-;_-* "-"??_-;_-@_-</c:formatCode>
                <c:ptCount val="20"/>
                <c:pt idx="0">
                  <c:v>17587465.0280765</c:v>
                </c:pt>
                <c:pt idx="1">
                  <c:v>15285011.300000001</c:v>
                </c:pt>
                <c:pt idx="2">
                  <c:v>14423921.188067099</c:v>
                </c:pt>
                <c:pt idx="3">
                  <c:v>11617100.3274353</c:v>
                </c:pt>
                <c:pt idx="4">
                  <c:v>9420590.5</c:v>
                </c:pt>
                <c:pt idx="5">
                  <c:v>6608731.3333333302</c:v>
                </c:pt>
                <c:pt idx="6">
                  <c:v>5086784.9013834205</c:v>
                </c:pt>
                <c:pt idx="7">
                  <c:v>3844748.5108475201</c:v>
                </c:pt>
                <c:pt idx="8">
                  <c:v>3235506.2727272701</c:v>
                </c:pt>
                <c:pt idx="9">
                  <c:v>2492647.85691011</c:v>
                </c:pt>
                <c:pt idx="10">
                  <c:v>2369176.8222222198</c:v>
                </c:pt>
                <c:pt idx="11">
                  <c:v>2175428.17652041</c:v>
                </c:pt>
                <c:pt idx="12">
                  <c:v>1291348.0377857101</c:v>
                </c:pt>
                <c:pt idx="13">
                  <c:v>907572.57702162198</c:v>
                </c:pt>
                <c:pt idx="14">
                  <c:v>874322.33300540806</c:v>
                </c:pt>
                <c:pt idx="15">
                  <c:v>789054.62100000004</c:v>
                </c:pt>
                <c:pt idx="16">
                  <c:v>734012.014613937</c:v>
                </c:pt>
                <c:pt idx="17">
                  <c:v>728522</c:v>
                </c:pt>
                <c:pt idx="18">
                  <c:v>588481.33333333302</c:v>
                </c:pt>
                <c:pt idx="19">
                  <c:v>547897.22120658099</c:v>
                </c:pt>
              </c:numCache>
            </c:numRef>
          </c:val>
          <c:extLst>
            <c:ext xmlns:c16="http://schemas.microsoft.com/office/drawing/2014/chart" uri="{C3380CC4-5D6E-409C-BE32-E72D297353CC}">
              <c16:uniqueId val="{00000000-94CD-2A4D-83B1-2BA4FDF57BC3}"/>
            </c:ext>
          </c:extLst>
        </c:ser>
        <c:dLbls>
          <c:showLegendKey val="0"/>
          <c:showVal val="0"/>
          <c:showCatName val="0"/>
          <c:showSerName val="0"/>
          <c:showPercent val="0"/>
          <c:showBubbleSize val="0"/>
        </c:dLbls>
        <c:gapWidth val="219"/>
        <c:overlap val="-27"/>
        <c:axId val="1126746511"/>
        <c:axId val="1126848495"/>
      </c:barChart>
      <c:catAx>
        <c:axId val="11267465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6848495"/>
        <c:crosses val="autoZero"/>
        <c:auto val="1"/>
        <c:lblAlgn val="ctr"/>
        <c:lblOffset val="100"/>
        <c:noMultiLvlLbl val="0"/>
      </c:catAx>
      <c:valAx>
        <c:axId val="1126848495"/>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674651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 lowest effective tax rate by partner jurisdiction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'Fig 2.4B'!$C$6:$C$25</c:f>
              <c:strCache>
                <c:ptCount val="20"/>
                <c:pt idx="0">
                  <c:v>Anguilla</c:v>
                </c:pt>
                <c:pt idx="1">
                  <c:v>Cook Islands</c:v>
                </c:pt>
                <c:pt idx="2">
                  <c:v>Maldives</c:v>
                </c:pt>
                <c:pt idx="3">
                  <c:v>Niger</c:v>
                </c:pt>
                <c:pt idx="4">
                  <c:v>Palau</c:v>
                </c:pt>
                <c:pt idx="5">
                  <c:v>Rwanda</c:v>
                </c:pt>
                <c:pt idx="6">
                  <c:v>Sint Maarten</c:v>
                </c:pt>
                <c:pt idx="7">
                  <c:v>Tajikistan</c:v>
                </c:pt>
                <c:pt idx="8">
                  <c:v>Seychelles</c:v>
                </c:pt>
                <c:pt idx="9">
                  <c:v>Liberia</c:v>
                </c:pt>
                <c:pt idx="10">
                  <c:v>Marshall Islands</c:v>
                </c:pt>
                <c:pt idx="11">
                  <c:v>United States Virgin Islands</c:v>
                </c:pt>
                <c:pt idx="12">
                  <c:v>Vanuatu</c:v>
                </c:pt>
                <c:pt idx="13">
                  <c:v>British Virgin Islands</c:v>
                </c:pt>
                <c:pt idx="14">
                  <c:v>Bahrain</c:v>
                </c:pt>
                <c:pt idx="15">
                  <c:v>Haiti</c:v>
                </c:pt>
                <c:pt idx="16">
                  <c:v>Bahamas</c:v>
                </c:pt>
                <c:pt idx="17">
                  <c:v>Aruba</c:v>
                </c:pt>
                <c:pt idx="18">
                  <c:v>Jersey</c:v>
                </c:pt>
                <c:pt idx="19">
                  <c:v>Barbados</c:v>
                </c:pt>
              </c:strCache>
            </c:strRef>
          </c:cat>
          <c:val>
            <c:numRef>
              <c:f>'Fig 2.4B'!$E$6:$E$25</c:f>
              <c:numCache>
                <c:formatCode>0.0%</c:formatCode>
                <c:ptCount val="20"/>
                <c:pt idx="0">
                  <c:v>0</c:v>
                </c:pt>
                <c:pt idx="1">
                  <c:v>0</c:v>
                </c:pt>
                <c:pt idx="2">
                  <c:v>0</c:v>
                </c:pt>
                <c:pt idx="3">
                  <c:v>0</c:v>
                </c:pt>
                <c:pt idx="4">
                  <c:v>0</c:v>
                </c:pt>
                <c:pt idx="5">
                  <c:v>0</c:v>
                </c:pt>
                <c:pt idx="6">
                  <c:v>0</c:v>
                </c:pt>
                <c:pt idx="7">
                  <c:v>0</c:v>
                </c:pt>
                <c:pt idx="8">
                  <c:v>8.0196935427949499E-6</c:v>
                </c:pt>
                <c:pt idx="9">
                  <c:v>8.7054513773156801E-5</c:v>
                </c:pt>
                <c:pt idx="10">
                  <c:v>4.2272991328548196E-4</c:v>
                </c:pt>
                <c:pt idx="11">
                  <c:v>2.0473705110325398E-3</c:v>
                </c:pt>
                <c:pt idx="12">
                  <c:v>2.8509105518292901E-3</c:v>
                </c:pt>
                <c:pt idx="13">
                  <c:v>4.04352781923451E-3</c:v>
                </c:pt>
                <c:pt idx="14">
                  <c:v>5.6605531112371996E-3</c:v>
                </c:pt>
                <c:pt idx="15">
                  <c:v>6.06549025191668E-3</c:v>
                </c:pt>
                <c:pt idx="16">
                  <c:v>6.5217754557901795E-3</c:v>
                </c:pt>
                <c:pt idx="17">
                  <c:v>7.1498717686041503E-3</c:v>
                </c:pt>
                <c:pt idx="18">
                  <c:v>7.1810120517210793E-3</c:v>
                </c:pt>
                <c:pt idx="19">
                  <c:v>7.3496712161624901E-3</c:v>
                </c:pt>
              </c:numCache>
            </c:numRef>
          </c:val>
          <c:extLst>
            <c:ext xmlns:c16="http://schemas.microsoft.com/office/drawing/2014/chart" uri="{C3380CC4-5D6E-409C-BE32-E72D297353CC}">
              <c16:uniqueId val="{00000000-B7F2-C446-A9CB-554A07997279}"/>
            </c:ext>
          </c:extLst>
        </c:ser>
        <c:dLbls>
          <c:showLegendKey val="0"/>
          <c:showVal val="0"/>
          <c:showCatName val="0"/>
          <c:showSerName val="0"/>
          <c:showPercent val="0"/>
          <c:showBubbleSize val="0"/>
        </c:dLbls>
        <c:gapWidth val="219"/>
        <c:overlap val="-27"/>
        <c:axId val="1424152783"/>
        <c:axId val="1419504975"/>
      </c:barChart>
      <c:catAx>
        <c:axId val="14241527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9504975"/>
        <c:crosses val="autoZero"/>
        <c:auto val="1"/>
        <c:lblAlgn val="ctr"/>
        <c:lblOffset val="100"/>
        <c:noMultiLvlLbl val="0"/>
      </c:catAx>
      <c:valAx>
        <c:axId val="1419504975"/>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2415278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2.5'!$B$2</c:f>
              <c:strCache>
                <c:ptCount val="1"/>
                <c:pt idx="0">
                  <c:v>Non-haven</c:v>
                </c:pt>
              </c:strCache>
            </c:strRef>
          </c:tx>
          <c:spPr>
            <a:ln w="28575" cap="rnd">
              <a:solidFill>
                <a:schemeClr val="accent1"/>
              </a:solidFill>
              <a:round/>
            </a:ln>
            <a:effectLst/>
          </c:spPr>
          <c:marker>
            <c:symbol val="none"/>
          </c:marker>
          <c:cat>
            <c:numRef>
              <c:f>'Fig 2.5'!$A$3:$A$11</c:f>
              <c:numCache>
                <c:formatCode>General</c:formatCode>
                <c:ptCount val="9"/>
                <c:pt idx="0">
                  <c:v>2014</c:v>
                </c:pt>
                <c:pt idx="1">
                  <c:v>2015</c:v>
                </c:pt>
                <c:pt idx="2">
                  <c:v>2016</c:v>
                </c:pt>
                <c:pt idx="3">
                  <c:v>2017</c:v>
                </c:pt>
                <c:pt idx="4">
                  <c:v>2018</c:v>
                </c:pt>
                <c:pt idx="5">
                  <c:v>2019</c:v>
                </c:pt>
                <c:pt idx="6">
                  <c:v>2020</c:v>
                </c:pt>
                <c:pt idx="7">
                  <c:v>2021</c:v>
                </c:pt>
                <c:pt idx="8">
                  <c:v>2022</c:v>
                </c:pt>
              </c:numCache>
            </c:numRef>
          </c:cat>
          <c:val>
            <c:numRef>
              <c:f>'Fig 2.5'!$B$3:$B$11</c:f>
              <c:numCache>
                <c:formatCode>0.0%</c:formatCode>
                <c:ptCount val="9"/>
                <c:pt idx="0">
                  <c:v>0.73270579999999996</c:v>
                </c:pt>
                <c:pt idx="1">
                  <c:v>0.65100950000000002</c:v>
                </c:pt>
                <c:pt idx="2">
                  <c:v>0.73125479999999998</c:v>
                </c:pt>
                <c:pt idx="3">
                  <c:v>0.74563190000000001</c:v>
                </c:pt>
                <c:pt idx="4">
                  <c:v>0.74296399999999996</c:v>
                </c:pt>
                <c:pt idx="5">
                  <c:v>0.71270250000000002</c:v>
                </c:pt>
                <c:pt idx="6">
                  <c:v>0.73825490000000005</c:v>
                </c:pt>
                <c:pt idx="7">
                  <c:v>0.78065640000000003</c:v>
                </c:pt>
                <c:pt idx="8">
                  <c:v>0.84062009999999998</c:v>
                </c:pt>
              </c:numCache>
            </c:numRef>
          </c:val>
          <c:smooth val="0"/>
          <c:extLst>
            <c:ext xmlns:c16="http://schemas.microsoft.com/office/drawing/2014/chart" uri="{C3380CC4-5D6E-409C-BE32-E72D297353CC}">
              <c16:uniqueId val="{00000000-C811-4C4A-8DB1-227B822DB364}"/>
            </c:ext>
          </c:extLst>
        </c:ser>
        <c:ser>
          <c:idx val="1"/>
          <c:order val="1"/>
          <c:tx>
            <c:strRef>
              <c:f>'Fig 2.5'!$C$2</c:f>
              <c:strCache>
                <c:ptCount val="1"/>
                <c:pt idx="0">
                  <c:v>Tax haven</c:v>
                </c:pt>
              </c:strCache>
            </c:strRef>
          </c:tx>
          <c:spPr>
            <a:ln w="28575" cap="rnd">
              <a:solidFill>
                <a:schemeClr val="accent2"/>
              </a:solidFill>
              <a:round/>
            </a:ln>
            <a:effectLst/>
          </c:spPr>
          <c:marker>
            <c:symbol val="none"/>
          </c:marker>
          <c:cat>
            <c:numRef>
              <c:f>'Fig 2.5'!$A$3:$A$11</c:f>
              <c:numCache>
                <c:formatCode>General</c:formatCode>
                <c:ptCount val="9"/>
                <c:pt idx="0">
                  <c:v>2014</c:v>
                </c:pt>
                <c:pt idx="1">
                  <c:v>2015</c:v>
                </c:pt>
                <c:pt idx="2">
                  <c:v>2016</c:v>
                </c:pt>
                <c:pt idx="3">
                  <c:v>2017</c:v>
                </c:pt>
                <c:pt idx="4">
                  <c:v>2018</c:v>
                </c:pt>
                <c:pt idx="5">
                  <c:v>2019</c:v>
                </c:pt>
                <c:pt idx="6">
                  <c:v>2020</c:v>
                </c:pt>
                <c:pt idx="7">
                  <c:v>2021</c:v>
                </c:pt>
                <c:pt idx="8">
                  <c:v>2022</c:v>
                </c:pt>
              </c:numCache>
            </c:numRef>
          </c:cat>
          <c:val>
            <c:numRef>
              <c:f>'Fig 2.5'!$C$3:$C$11</c:f>
              <c:numCache>
                <c:formatCode>0.0%</c:formatCode>
                <c:ptCount val="9"/>
                <c:pt idx="0">
                  <c:v>0.26729409999999998</c:v>
                </c:pt>
                <c:pt idx="1">
                  <c:v>0.34899049999999998</c:v>
                </c:pt>
                <c:pt idx="2">
                  <c:v>0.26874530000000002</c:v>
                </c:pt>
                <c:pt idx="3">
                  <c:v>0.25436809999999999</c:v>
                </c:pt>
                <c:pt idx="4">
                  <c:v>0.25703599999999999</c:v>
                </c:pt>
                <c:pt idx="5">
                  <c:v>0.28729739999999998</c:v>
                </c:pt>
                <c:pt idx="6">
                  <c:v>0.26174510000000001</c:v>
                </c:pt>
                <c:pt idx="7">
                  <c:v>0.2193437</c:v>
                </c:pt>
                <c:pt idx="8">
                  <c:v>0.15937989999999999</c:v>
                </c:pt>
              </c:numCache>
            </c:numRef>
          </c:val>
          <c:smooth val="0"/>
          <c:extLst>
            <c:ext xmlns:c16="http://schemas.microsoft.com/office/drawing/2014/chart" uri="{C3380CC4-5D6E-409C-BE32-E72D297353CC}">
              <c16:uniqueId val="{00000001-C811-4C4A-8DB1-227B822DB364}"/>
            </c:ext>
          </c:extLst>
        </c:ser>
        <c:dLbls>
          <c:showLegendKey val="0"/>
          <c:showVal val="0"/>
          <c:showCatName val="0"/>
          <c:showSerName val="0"/>
          <c:showPercent val="0"/>
          <c:showBubbleSize val="0"/>
        </c:dLbls>
        <c:smooth val="0"/>
        <c:axId val="712451104"/>
        <c:axId val="712401408"/>
      </c:lineChart>
      <c:catAx>
        <c:axId val="712451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2401408"/>
        <c:crosses val="autoZero"/>
        <c:auto val="1"/>
        <c:lblAlgn val="ctr"/>
        <c:lblOffset val="100"/>
        <c:noMultiLvlLbl val="0"/>
      </c:catAx>
      <c:valAx>
        <c:axId val="712401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24511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chemeClr val="tx1">
                    <a:lumMod val="65000"/>
                    <a:lumOff val="35000"/>
                  </a:schemeClr>
                </a:solidFill>
                <a:latin typeface="Palatino" pitchFamily="2" charset="77"/>
                <a:ea typeface="Palatino" pitchFamily="2" charset="77"/>
                <a:cs typeface="+mn-cs"/>
              </a:defRPr>
            </a:pPr>
            <a:r>
              <a:rPr lang="en-US" b="1">
                <a:solidFill>
                  <a:schemeClr val="tx1"/>
                </a:solidFill>
              </a:rPr>
              <a:t>Corporate income tax revenue per capita (2022 €)</a:t>
            </a:r>
          </a:p>
        </c:rich>
      </c:tx>
      <c:layout>
        <c:manualLayout>
          <c:xMode val="edge"/>
          <c:yMode val="edge"/>
          <c:x val="0.16394222769246108"/>
          <c:y val="0"/>
        </c:manualLayout>
      </c:layout>
      <c:overlay val="0"/>
      <c:spPr>
        <a:noFill/>
        <a:ln>
          <a:noFill/>
        </a:ln>
        <a:effectLst/>
      </c:spPr>
      <c:txPr>
        <a:bodyPr rot="0" spcFirstLastPara="1" vertOverflow="ellipsis" vert="horz" wrap="square" anchor="ctr" anchorCtr="1"/>
        <a:lstStyle/>
        <a:p>
          <a:pPr>
            <a:defRPr sz="2400" b="0" i="0" u="none" strike="noStrike" kern="1200" spc="0" baseline="0">
              <a:solidFill>
                <a:schemeClr val="tx1">
                  <a:lumMod val="65000"/>
                  <a:lumOff val="35000"/>
                </a:schemeClr>
              </a:solidFill>
              <a:latin typeface="Palatino" pitchFamily="2" charset="77"/>
              <a:ea typeface="Palatino" pitchFamily="2" charset="77"/>
              <a:cs typeface="+mn-cs"/>
            </a:defRPr>
          </a:pPr>
          <a:endParaRPr lang="en-US"/>
        </a:p>
      </c:txPr>
    </c:title>
    <c:autoTitleDeleted val="0"/>
    <c:plotArea>
      <c:layout/>
      <c:lineChart>
        <c:grouping val="standard"/>
        <c:varyColors val="0"/>
        <c:ser>
          <c:idx val="0"/>
          <c:order val="0"/>
          <c:tx>
            <c:v>Ireland</c:v>
          </c:tx>
          <c:spPr>
            <a:ln w="28575" cap="rnd">
              <a:solidFill>
                <a:schemeClr val="accent1"/>
              </a:solidFill>
              <a:round/>
            </a:ln>
            <a:effectLst/>
          </c:spPr>
          <c:marker>
            <c:symbol val="none"/>
          </c:marker>
          <c:cat>
            <c:numRef>
              <c:f>'Data Fig 2.6'!$B$1:$AH$1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 Fig 2.6'!$B$7:$AH$7</c:f>
              <c:numCache>
                <c:formatCode>#,##0</c:formatCode>
                <c:ptCount val="33"/>
                <c:pt idx="0">
                  <c:v>330.7711782262819</c:v>
                </c:pt>
                <c:pt idx="1">
                  <c:v>398.64728808556532</c:v>
                </c:pt>
                <c:pt idx="2">
                  <c:v>477.02465210837988</c:v>
                </c:pt>
                <c:pt idx="3">
                  <c:v>603.05857753544342</c:v>
                </c:pt>
                <c:pt idx="4">
                  <c:v>703.25540684389023</c:v>
                </c:pt>
                <c:pt idx="5">
                  <c:v>687.66791189152912</c:v>
                </c:pt>
                <c:pt idx="6">
                  <c:v>834.74530396629314</c:v>
                </c:pt>
                <c:pt idx="7">
                  <c:v>966.85934852857963</c:v>
                </c:pt>
                <c:pt idx="8">
                  <c:v>1133.2648768857571</c:v>
                </c:pt>
                <c:pt idx="9">
                  <c:v>1452.9836593226325</c:v>
                </c:pt>
                <c:pt idx="10">
                  <c:v>1539.3541104550691</c:v>
                </c:pt>
                <c:pt idx="11">
                  <c:v>1540.3635169523725</c:v>
                </c:pt>
                <c:pt idx="12">
                  <c:v>1674.6518397377035</c:v>
                </c:pt>
                <c:pt idx="13">
                  <c:v>1708.4610530005498</c:v>
                </c:pt>
                <c:pt idx="14">
                  <c:v>1702.1791708615885</c:v>
                </c:pt>
                <c:pt idx="15">
                  <c:v>1677.8997712174416</c:v>
                </c:pt>
                <c:pt idx="16">
                  <c:v>1913.1939117098686</c:v>
                </c:pt>
                <c:pt idx="17">
                  <c:v>1686.9366495412823</c:v>
                </c:pt>
                <c:pt idx="18">
                  <c:v>1255.1739916830611</c:v>
                </c:pt>
                <c:pt idx="19">
                  <c:v>996.96034562312536</c:v>
                </c:pt>
                <c:pt idx="20">
                  <c:v>1015.1716983269688</c:v>
                </c:pt>
                <c:pt idx="21">
                  <c:v>937.47652856081129</c:v>
                </c:pt>
                <c:pt idx="22">
                  <c:v>970.04282837100448</c:v>
                </c:pt>
                <c:pt idx="23">
                  <c:v>1035.4766997955937</c:v>
                </c:pt>
                <c:pt idx="24">
                  <c:v>1109.5346430669224</c:v>
                </c:pt>
                <c:pt idx="25">
                  <c:v>1641.145010453818</c:v>
                </c:pt>
                <c:pt idx="26">
                  <c:v>1736.4078224450441</c:v>
                </c:pt>
                <c:pt idx="27">
                  <c:v>1908.083595521276</c:v>
                </c:pt>
                <c:pt idx="28">
                  <c:v>2377.3760042574049</c:v>
                </c:pt>
                <c:pt idx="29">
                  <c:v>2434.2883674091781</c:v>
                </c:pt>
                <c:pt idx="30">
                  <c:v>2649.9524026744543</c:v>
                </c:pt>
                <c:pt idx="31">
                  <c:v>3281.3088377172262</c:v>
                </c:pt>
                <c:pt idx="32">
                  <c:v>4447.8252087618775</c:v>
                </c:pt>
              </c:numCache>
            </c:numRef>
          </c:val>
          <c:smooth val="0"/>
          <c:extLst>
            <c:ext xmlns:c16="http://schemas.microsoft.com/office/drawing/2014/chart" uri="{C3380CC4-5D6E-409C-BE32-E72D297353CC}">
              <c16:uniqueId val="{00000000-6AD8-2347-BB76-E2EB43C8E70F}"/>
            </c:ext>
          </c:extLst>
        </c:ser>
        <c:ser>
          <c:idx val="2"/>
          <c:order val="1"/>
          <c:tx>
            <c:v>France</c:v>
          </c:tx>
          <c:spPr>
            <a:ln w="28575" cap="rnd">
              <a:solidFill>
                <a:schemeClr val="accent3"/>
              </a:solidFill>
              <a:round/>
            </a:ln>
            <a:effectLst/>
          </c:spPr>
          <c:marker>
            <c:symbol val="none"/>
          </c:marker>
          <c:cat>
            <c:numRef>
              <c:f>'Data Fig 2.6'!$B$1:$AH$1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 Fig 2.6'!$B$8:$AH$8</c:f>
              <c:numCache>
                <c:formatCode>#,##0</c:formatCode>
                <c:ptCount val="33"/>
                <c:pt idx="0">
                  <c:v>677.03009234647641</c:v>
                </c:pt>
                <c:pt idx="1">
                  <c:v>556.62786653424837</c:v>
                </c:pt>
                <c:pt idx="2">
                  <c:v>590.54423516618738</c:v>
                </c:pt>
                <c:pt idx="3">
                  <c:v>573.67967785867745</c:v>
                </c:pt>
                <c:pt idx="4">
                  <c:v>592.51956482361629</c:v>
                </c:pt>
                <c:pt idx="5">
                  <c:v>627.60008476212727</c:v>
                </c:pt>
                <c:pt idx="6">
                  <c:v>693.85588348263946</c:v>
                </c:pt>
                <c:pt idx="7">
                  <c:v>797.72819252360455</c:v>
                </c:pt>
                <c:pt idx="8">
                  <c:v>836.19661291821717</c:v>
                </c:pt>
                <c:pt idx="9">
                  <c:v>956.01170647037816</c:v>
                </c:pt>
                <c:pt idx="10">
                  <c:v>1021.8486567468457</c:v>
                </c:pt>
                <c:pt idx="11">
                  <c:v>1140.3872647493852</c:v>
                </c:pt>
                <c:pt idx="12">
                  <c:v>974.83627506909613</c:v>
                </c:pt>
                <c:pt idx="13">
                  <c:v>843.87017777435062</c:v>
                </c:pt>
                <c:pt idx="14">
                  <c:v>952.42636746366134</c:v>
                </c:pt>
                <c:pt idx="15">
                  <c:v>841.53228808365577</c:v>
                </c:pt>
                <c:pt idx="16">
                  <c:v>1060.0224068483083</c:v>
                </c:pt>
                <c:pt idx="17">
                  <c:v>1087.8253746471216</c:v>
                </c:pt>
                <c:pt idx="18">
                  <c:v>1060.2886481515097</c:v>
                </c:pt>
                <c:pt idx="19">
                  <c:v>516.54916626000306</c:v>
                </c:pt>
                <c:pt idx="20">
                  <c:v>850.94030465496678</c:v>
                </c:pt>
                <c:pt idx="21">
                  <c:v>961.94098020720457</c:v>
                </c:pt>
                <c:pt idx="22">
                  <c:v>936.84640161322352</c:v>
                </c:pt>
                <c:pt idx="23">
                  <c:v>956.34773567869706</c:v>
                </c:pt>
                <c:pt idx="24">
                  <c:v>838.69712647517986</c:v>
                </c:pt>
                <c:pt idx="25">
                  <c:v>771.37518641237955</c:v>
                </c:pt>
                <c:pt idx="26">
                  <c:v>759.96973299736317</c:v>
                </c:pt>
                <c:pt idx="27">
                  <c:v>882.83034906593775</c:v>
                </c:pt>
                <c:pt idx="28">
                  <c:v>802.56029679016183</c:v>
                </c:pt>
                <c:pt idx="29">
                  <c:v>865.53133976491347</c:v>
                </c:pt>
                <c:pt idx="30">
                  <c:v>851.29714536222195</c:v>
                </c:pt>
                <c:pt idx="31">
                  <c:v>987.45627960765796</c:v>
                </c:pt>
                <c:pt idx="32">
                  <c:v>983.65353818023755</c:v>
                </c:pt>
              </c:numCache>
            </c:numRef>
          </c:val>
          <c:smooth val="0"/>
          <c:extLst>
            <c:ext xmlns:c16="http://schemas.microsoft.com/office/drawing/2014/chart" uri="{C3380CC4-5D6E-409C-BE32-E72D297353CC}">
              <c16:uniqueId val="{00000001-6AD8-2347-BB76-E2EB43C8E70F}"/>
            </c:ext>
          </c:extLst>
        </c:ser>
        <c:ser>
          <c:idx val="1"/>
          <c:order val="2"/>
          <c:tx>
            <c:v>Germany</c:v>
          </c:tx>
          <c:spPr>
            <a:ln w="28575" cap="rnd">
              <a:solidFill>
                <a:schemeClr val="accent2"/>
              </a:solidFill>
              <a:round/>
            </a:ln>
            <a:effectLst/>
          </c:spPr>
          <c:marker>
            <c:symbol val="none"/>
          </c:marker>
          <c:cat>
            <c:numRef>
              <c:f>'Data Fig 2.6'!$B$1:$AH$1</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 Fig 2.6'!$B$9:$AH$9</c:f>
              <c:numCache>
                <c:formatCode>#,##0</c:formatCode>
                <c:ptCount val="33"/>
                <c:pt idx="0">
                  <c:v>512.43647906803562</c:v>
                </c:pt>
                <c:pt idx="1">
                  <c:v>534.30233758132988</c:v>
                </c:pt>
                <c:pt idx="2">
                  <c:v>513.14359136297298</c:v>
                </c:pt>
                <c:pt idx="3">
                  <c:v>453.72995720808655</c:v>
                </c:pt>
                <c:pt idx="4">
                  <c:v>374.53173886539565</c:v>
                </c:pt>
                <c:pt idx="5">
                  <c:v>364.73289298048002</c:v>
                </c:pt>
                <c:pt idx="6">
                  <c:v>487.44967156285088</c:v>
                </c:pt>
                <c:pt idx="7">
                  <c:v>515.79525606486732</c:v>
                </c:pt>
                <c:pt idx="8">
                  <c:v>566.01397889806094</c:v>
                </c:pt>
                <c:pt idx="9">
                  <c:v>642.19805813167966</c:v>
                </c:pt>
                <c:pt idx="10">
                  <c:v>658.13986220794436</c:v>
                </c:pt>
                <c:pt idx="11">
                  <c:v>220.14335965448367</c:v>
                </c:pt>
                <c:pt idx="12">
                  <c:v>371.54022962510629</c:v>
                </c:pt>
                <c:pt idx="13">
                  <c:v>461.10036409901926</c:v>
                </c:pt>
                <c:pt idx="14">
                  <c:v>568.00373470464797</c:v>
                </c:pt>
                <c:pt idx="15">
                  <c:v>655.52206084250793</c:v>
                </c:pt>
                <c:pt idx="16">
                  <c:v>840.34765930185631</c:v>
                </c:pt>
                <c:pt idx="17">
                  <c:v>866.30271329366519</c:v>
                </c:pt>
                <c:pt idx="18">
                  <c:v>749.42262247802194</c:v>
                </c:pt>
                <c:pt idx="19">
                  <c:v>502.21319598067248</c:v>
                </c:pt>
                <c:pt idx="20">
                  <c:v>587.72238098712774</c:v>
                </c:pt>
                <c:pt idx="21">
                  <c:v>694.4696723449224</c:v>
                </c:pt>
                <c:pt idx="22">
                  <c:v>705.77330769463913</c:v>
                </c:pt>
                <c:pt idx="23">
                  <c:v>729.92153486353675</c:v>
                </c:pt>
                <c:pt idx="24">
                  <c:v>733.90648405480943</c:v>
                </c:pt>
                <c:pt idx="25">
                  <c:v>743.00898780395744</c:v>
                </c:pt>
                <c:pt idx="26">
                  <c:v>872.47628695142134</c:v>
                </c:pt>
                <c:pt idx="27">
                  <c:v>914.65809144322429</c:v>
                </c:pt>
                <c:pt idx="28">
                  <c:v>976.24149249807817</c:v>
                </c:pt>
                <c:pt idx="29">
                  <c:v>927.50017446636036</c:v>
                </c:pt>
                <c:pt idx="30">
                  <c:v>737.69630603813391</c:v>
                </c:pt>
                <c:pt idx="31">
                  <c:v>1087.2020805324244</c:v>
                </c:pt>
                <c:pt idx="32">
                  <c:v>1067.0064463224187</c:v>
                </c:pt>
              </c:numCache>
            </c:numRef>
          </c:val>
          <c:smooth val="0"/>
          <c:extLst>
            <c:ext xmlns:c16="http://schemas.microsoft.com/office/drawing/2014/chart" uri="{C3380CC4-5D6E-409C-BE32-E72D297353CC}">
              <c16:uniqueId val="{00000002-6AD8-2347-BB76-E2EB43C8E70F}"/>
            </c:ext>
          </c:extLst>
        </c:ser>
        <c:dLbls>
          <c:showLegendKey val="0"/>
          <c:showVal val="0"/>
          <c:showCatName val="0"/>
          <c:showSerName val="0"/>
          <c:showPercent val="0"/>
          <c:showBubbleSize val="0"/>
        </c:dLbls>
        <c:smooth val="0"/>
        <c:axId val="1016555055"/>
        <c:axId val="1016559343"/>
      </c:lineChart>
      <c:catAx>
        <c:axId val="1016555055"/>
        <c:scaling>
          <c:orientation val="minMax"/>
        </c:scaling>
        <c:delete val="0"/>
        <c:axPos val="b"/>
        <c:numFmt formatCode="General" sourceLinked="1"/>
        <c:majorTickMark val="none"/>
        <c:minorTickMark val="none"/>
        <c:tickLblPos val="nextTo"/>
        <c:spPr>
          <a:noFill/>
          <a:ln w="9525" cap="flat" cmpd="sng" algn="ctr">
            <a:solidFill>
              <a:schemeClr val="accent3">
                <a:lumMod val="75000"/>
              </a:schemeClr>
            </a:solidFill>
            <a:round/>
          </a:ln>
          <a:effectLst/>
        </c:spPr>
        <c:txPr>
          <a:bodyPr rot="-5400000" spcFirstLastPara="1" vertOverflow="ellipsis" wrap="square" anchor="ctr" anchorCtr="1"/>
          <a:lstStyle/>
          <a:p>
            <a:pPr>
              <a:defRPr sz="2000" b="0" i="0" u="none" strike="noStrike" kern="1200" baseline="0">
                <a:solidFill>
                  <a:schemeClr val="tx1"/>
                </a:solidFill>
                <a:latin typeface="Palatino" pitchFamily="2" charset="77"/>
                <a:ea typeface="Palatino" pitchFamily="2" charset="77"/>
                <a:cs typeface="+mn-cs"/>
              </a:defRPr>
            </a:pPr>
            <a:endParaRPr lang="en-US"/>
          </a:p>
        </c:txPr>
        <c:crossAx val="1016559343"/>
        <c:crosses val="autoZero"/>
        <c:auto val="1"/>
        <c:lblAlgn val="ctr"/>
        <c:lblOffset val="100"/>
        <c:noMultiLvlLbl val="0"/>
      </c:catAx>
      <c:valAx>
        <c:axId val="1016559343"/>
        <c:scaling>
          <c:orientation val="minMax"/>
          <c:max val="4500"/>
          <c:min val="0"/>
        </c:scaling>
        <c:delete val="0"/>
        <c:axPos val="l"/>
        <c:numFmt formatCode="#,##0" sourceLinked="1"/>
        <c:majorTickMark val="none"/>
        <c:minorTickMark val="none"/>
        <c:tickLblPos val="nextTo"/>
        <c:spPr>
          <a:noFill/>
          <a:ln>
            <a:solidFill>
              <a:schemeClr val="accent3">
                <a:lumMod val="75000"/>
              </a:schemeClr>
            </a:solidFill>
          </a:ln>
          <a:effectLst/>
        </c:spPr>
        <c:txPr>
          <a:bodyPr rot="-60000000" spcFirstLastPara="1" vertOverflow="ellipsis" vert="horz" wrap="square" anchor="ctr" anchorCtr="1"/>
          <a:lstStyle/>
          <a:p>
            <a:pPr>
              <a:defRPr sz="2000" b="0" i="0" u="none" strike="noStrike" kern="1200" baseline="0">
                <a:solidFill>
                  <a:schemeClr val="tx1"/>
                </a:solidFill>
                <a:latin typeface="Palatino" pitchFamily="2" charset="77"/>
                <a:ea typeface="Palatino" pitchFamily="2" charset="77"/>
                <a:cs typeface="+mn-cs"/>
              </a:defRPr>
            </a:pPr>
            <a:endParaRPr lang="en-US"/>
          </a:p>
        </c:txPr>
        <c:crossAx val="101655505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2000">
          <a:latin typeface="Palatino" pitchFamily="2" charset="77"/>
          <a:ea typeface="Palatino" pitchFamily="2" charset="77"/>
        </a:defRPr>
      </a:pPr>
      <a:endParaRPr lang="en-US"/>
    </a:p>
  </c:txPr>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103071081590121"/>
          <c:y val="3.9577777678845703E-2"/>
          <c:w val="0.84533489691487429"/>
          <c:h val="0.87438719616569671"/>
        </c:manualLayout>
      </c:layout>
      <c:areaChart>
        <c:grouping val="stacked"/>
        <c:varyColors val="0"/>
        <c:ser>
          <c:idx val="4"/>
          <c:order val="0"/>
          <c:tx>
            <c:v>Shifted profits</c:v>
          </c:tx>
          <c:spPr>
            <a:solidFill>
              <a:srgbClr val="0070C0"/>
            </a:solidFill>
            <a:ln w="25400">
              <a:noFill/>
            </a:ln>
          </c:spPr>
          <c:cat>
            <c:numRef>
              <c:f>'Data Fig 2.7-2.8'!$A$5:$A$50</c:f>
              <c:numCache>
                <c:formatCode>General</c:formatCode>
                <c:ptCount val="46"/>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numCache>
            </c:numRef>
          </c:cat>
          <c:val>
            <c:numRef>
              <c:f>'Data Fig 2.7-2.8'!$AE$5:$AE$52</c:f>
              <c:numCache>
                <c:formatCode>0%</c:formatCode>
                <c:ptCount val="48"/>
                <c:pt idx="0">
                  <c:v>6.2675282359083853E-3</c:v>
                </c:pt>
                <c:pt idx="1">
                  <c:v>0</c:v>
                </c:pt>
                <c:pt idx="2">
                  <c:v>5.0643526999786135E-3</c:v>
                </c:pt>
                <c:pt idx="3">
                  <c:v>3.1327183888538404E-2</c:v>
                </c:pt>
                <c:pt idx="4">
                  <c:v>4.5586475626788331E-2</c:v>
                </c:pt>
                <c:pt idx="5">
                  <c:v>9.6180021782855118E-2</c:v>
                </c:pt>
                <c:pt idx="6">
                  <c:v>9.3983116884564899E-2</c:v>
                </c:pt>
                <c:pt idx="7">
                  <c:v>0.12628709732579524</c:v>
                </c:pt>
                <c:pt idx="8">
                  <c:v>0.11109247127944562</c:v>
                </c:pt>
                <c:pt idx="9">
                  <c:v>0.1026433267726666</c:v>
                </c:pt>
                <c:pt idx="10">
                  <c:v>0.11566276007109053</c:v>
                </c:pt>
                <c:pt idx="11">
                  <c:v>0.12169360673195538</c:v>
                </c:pt>
                <c:pt idx="12">
                  <c:v>0.14999303656927479</c:v>
                </c:pt>
                <c:pt idx="13">
                  <c:v>0.10947957893954177</c:v>
                </c:pt>
                <c:pt idx="14">
                  <c:v>0.14524816289176071</c:v>
                </c:pt>
                <c:pt idx="15">
                  <c:v>0.1807249080012531</c:v>
                </c:pt>
                <c:pt idx="16">
                  <c:v>0.19437578238718534</c:v>
                </c:pt>
                <c:pt idx="17">
                  <c:v>0.17871546274371625</c:v>
                </c:pt>
                <c:pt idx="18">
                  <c:v>0.17102129396251187</c:v>
                </c:pt>
                <c:pt idx="19">
                  <c:v>0.16370512782577151</c:v>
                </c:pt>
                <c:pt idx="20">
                  <c:v>0.18674859467254296</c:v>
                </c:pt>
                <c:pt idx="21">
                  <c:v>0.17069096226206415</c:v>
                </c:pt>
                <c:pt idx="22">
                  <c:v>0.20959162136074871</c:v>
                </c:pt>
                <c:pt idx="23">
                  <c:v>0.26047853882291788</c:v>
                </c:pt>
                <c:pt idx="24">
                  <c:v>0.23193555861316661</c:v>
                </c:pt>
                <c:pt idx="25">
                  <c:v>0.2345862454940322</c:v>
                </c:pt>
                <c:pt idx="26">
                  <c:v>0.27008648425334286</c:v>
                </c:pt>
                <c:pt idx="27">
                  <c:v>0.27331320725753555</c:v>
                </c:pt>
                <c:pt idx="28">
                  <c:v>0.25328005470856035</c:v>
                </c:pt>
                <c:pt idx="29">
                  <c:v>0.27472345611523219</c:v>
                </c:pt>
                <c:pt idx="30">
                  <c:v>0.2257359860860271</c:v>
                </c:pt>
                <c:pt idx="31">
                  <c:v>0.2479285821260129</c:v>
                </c:pt>
                <c:pt idx="32">
                  <c:v>0.25276180979399027</c:v>
                </c:pt>
                <c:pt idx="33">
                  <c:v>0.20887363476922563</c:v>
                </c:pt>
                <c:pt idx="34">
                  <c:v>0.3010260997876964</c:v>
                </c:pt>
                <c:pt idx="35">
                  <c:v>0.25286492209493283</c:v>
                </c:pt>
                <c:pt idx="36">
                  <c:v>0.26615979630502978</c:v>
                </c:pt>
                <c:pt idx="37">
                  <c:v>0.29864935285813921</c:v>
                </c:pt>
                <c:pt idx="38">
                  <c:v>0.29256931804332326</c:v>
                </c:pt>
                <c:pt idx="39">
                  <c:v>0.34037365856012092</c:v>
                </c:pt>
                <c:pt idx="40">
                  <c:v>0.4567110995991705</c:v>
                </c:pt>
                <c:pt idx="41">
                  <c:v>0.51831153382607476</c:v>
                </c:pt>
                <c:pt idx="42">
                  <c:v>0.47565247882238054</c:v>
                </c:pt>
                <c:pt idx="43">
                  <c:v>0.4956207305974113</c:v>
                </c:pt>
                <c:pt idx="44">
                  <c:v>0.46821727453681589</c:v>
                </c:pt>
                <c:pt idx="45">
                  <c:v>0.50887200386050091</c:v>
                </c:pt>
                <c:pt idx="46">
                  <c:v>0.46706005650016502</c:v>
                </c:pt>
                <c:pt idx="47">
                  <c:v>0.46168868931170981</c:v>
                </c:pt>
              </c:numCache>
            </c:numRef>
          </c:val>
          <c:extLst>
            <c:ext xmlns:c16="http://schemas.microsoft.com/office/drawing/2014/chart" uri="{C3380CC4-5D6E-409C-BE32-E72D297353CC}">
              <c16:uniqueId val="{00000000-E9E0-B145-9B11-EB4ACF2D7287}"/>
            </c:ext>
          </c:extLst>
        </c:ser>
        <c:ser>
          <c:idx val="1"/>
          <c:order val="1"/>
          <c:tx>
            <c:v>All profits</c:v>
          </c:tx>
          <c:spPr>
            <a:solidFill>
              <a:srgbClr val="FF0000"/>
            </a:solidFill>
            <a:ln w="25400">
              <a:noFill/>
            </a:ln>
          </c:spPr>
          <c:cat>
            <c:numRef>
              <c:f>'Data Fig 2.7-2.8'!$A$5:$A$50</c:f>
              <c:numCache>
                <c:formatCode>General</c:formatCode>
                <c:ptCount val="46"/>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numCache>
            </c:numRef>
          </c:cat>
          <c:val>
            <c:numRef>
              <c:f>'Data Fig 2.7-2.8'!$AF$5:$AF$52</c:f>
              <c:numCache>
                <c:formatCode>0%</c:formatCode>
                <c:ptCount val="48"/>
                <c:pt idx="0">
                  <c:v>5.6462464397033993E-2</c:v>
                </c:pt>
                <c:pt idx="1">
                  <c:v>5.5480100420501902E-2</c:v>
                </c:pt>
                <c:pt idx="2">
                  <c:v>6.5327567763121513E-2</c:v>
                </c:pt>
                <c:pt idx="3">
                  <c:v>6.4045972540341944E-2</c:v>
                </c:pt>
                <c:pt idx="4">
                  <c:v>6.3472934697325539E-2</c:v>
                </c:pt>
                <c:pt idx="5">
                  <c:v>6.0695354207160018E-2</c:v>
                </c:pt>
                <c:pt idx="6">
                  <c:v>6.1096793855660386E-2</c:v>
                </c:pt>
                <c:pt idx="7">
                  <c:v>5.9394908569405352E-2</c:v>
                </c:pt>
                <c:pt idx="8">
                  <c:v>6.358975882130978E-2</c:v>
                </c:pt>
                <c:pt idx="9">
                  <c:v>6.3879688039156085E-2</c:v>
                </c:pt>
                <c:pt idx="10">
                  <c:v>5.9809351731781202E-2</c:v>
                </c:pt>
                <c:pt idx="11">
                  <c:v>6.2700908530235563E-2</c:v>
                </c:pt>
                <c:pt idx="12">
                  <c:v>6.4449700492958034E-2</c:v>
                </c:pt>
                <c:pt idx="13">
                  <c:v>6.6428086457277269E-2</c:v>
                </c:pt>
                <c:pt idx="14">
                  <c:v>6.5733941970255338E-2</c:v>
                </c:pt>
                <c:pt idx="15">
                  <c:v>6.3737201597492743E-2</c:v>
                </c:pt>
                <c:pt idx="16">
                  <c:v>6.519417226027957E-2</c:v>
                </c:pt>
                <c:pt idx="17">
                  <c:v>6.451572389749885E-2</c:v>
                </c:pt>
                <c:pt idx="18">
                  <c:v>7.007190025894372E-2</c:v>
                </c:pt>
                <c:pt idx="19">
                  <c:v>7.3780184844271041E-2</c:v>
                </c:pt>
                <c:pt idx="20">
                  <c:v>7.4317347374206977E-2</c:v>
                </c:pt>
                <c:pt idx="21">
                  <c:v>7.6362053517575051E-2</c:v>
                </c:pt>
                <c:pt idx="22">
                  <c:v>7.0898133186707568E-2</c:v>
                </c:pt>
                <c:pt idx="23">
                  <c:v>6.6393512660734066E-2</c:v>
                </c:pt>
                <c:pt idx="24">
                  <c:v>6.7620511593931287E-2</c:v>
                </c:pt>
                <c:pt idx="25">
                  <c:v>6.584901263655904E-2</c:v>
                </c:pt>
                <c:pt idx="26">
                  <c:v>6.3679364045266529E-2</c:v>
                </c:pt>
                <c:pt idx="27">
                  <c:v>6.5275667978437701E-2</c:v>
                </c:pt>
                <c:pt idx="28">
                  <c:v>6.6233894732113774E-2</c:v>
                </c:pt>
                <c:pt idx="29">
                  <c:v>6.6277377277721095E-2</c:v>
                </c:pt>
                <c:pt idx="30">
                  <c:v>7.0610985416159983E-2</c:v>
                </c:pt>
                <c:pt idx="31">
                  <c:v>7.0989061266774039E-2</c:v>
                </c:pt>
                <c:pt idx="32">
                  <c:v>7.1144061791727109E-2</c:v>
                </c:pt>
                <c:pt idx="33">
                  <c:v>8.2007618687384348E-2</c:v>
                </c:pt>
                <c:pt idx="34">
                  <c:v>7.1644625325805955E-2</c:v>
                </c:pt>
                <c:pt idx="35">
                  <c:v>7.5734849700946516E-2</c:v>
                </c:pt>
                <c:pt idx="36">
                  <c:v>7.4559774822571256E-2</c:v>
                </c:pt>
                <c:pt idx="37">
                  <c:v>7.2566187605075938E-2</c:v>
                </c:pt>
                <c:pt idx="38">
                  <c:v>7.5824054142955288E-2</c:v>
                </c:pt>
                <c:pt idx="39">
                  <c:v>7.3403990372512329E-2</c:v>
                </c:pt>
                <c:pt idx="40">
                  <c:v>6.2548696740545473E-2</c:v>
                </c:pt>
                <c:pt idx="41">
                  <c:v>5.727590655963144E-2</c:v>
                </c:pt>
                <c:pt idx="42">
                  <c:v>6.3565691068471708E-2</c:v>
                </c:pt>
                <c:pt idx="43">
                  <c:v>6.222744397556712E-2</c:v>
                </c:pt>
                <c:pt idx="44">
                  <c:v>6.6228004959555997E-2</c:v>
                </c:pt>
                <c:pt idx="45">
                  <c:v>6.2627401009911154E-2</c:v>
                </c:pt>
                <c:pt idx="46">
                  <c:v>5.7481561634831424E-2</c:v>
                </c:pt>
                <c:pt idx="47">
                  <c:v>5.682050194923105E-2</c:v>
                </c:pt>
              </c:numCache>
            </c:numRef>
          </c:val>
          <c:extLst>
            <c:ext xmlns:c16="http://schemas.microsoft.com/office/drawing/2014/chart" uri="{C3380CC4-5D6E-409C-BE32-E72D297353CC}">
              <c16:uniqueId val="{00000001-E9E0-B145-9B11-EB4ACF2D7287}"/>
            </c:ext>
          </c:extLst>
        </c:ser>
        <c:dLbls>
          <c:showLegendKey val="0"/>
          <c:showVal val="0"/>
          <c:showCatName val="0"/>
          <c:showSerName val="0"/>
          <c:showPercent val="0"/>
          <c:showBubbleSize val="0"/>
        </c:dLbls>
        <c:axId val="-2045299224"/>
        <c:axId val="-2045296072"/>
      </c:areaChart>
      <c:catAx>
        <c:axId val="-2045299224"/>
        <c:scaling>
          <c:orientation val="minMax"/>
        </c:scaling>
        <c:delete val="0"/>
        <c:axPos val="b"/>
        <c:numFmt formatCode="General" sourceLinked="1"/>
        <c:majorTickMark val="out"/>
        <c:minorTickMark val="none"/>
        <c:tickLblPos val="nextTo"/>
        <c:txPr>
          <a:bodyPr rot="0" vert="horz"/>
          <a:lstStyle/>
          <a:p>
            <a:pPr>
              <a:defRPr sz="1800"/>
            </a:pPr>
            <a:endParaRPr lang="en-US"/>
          </a:p>
        </c:txPr>
        <c:crossAx val="-2045296072"/>
        <c:crosses val="autoZero"/>
        <c:auto val="1"/>
        <c:lblAlgn val="ctr"/>
        <c:lblOffset val="100"/>
        <c:tickLblSkip val="5"/>
        <c:tickMarkSkip val="5"/>
        <c:noMultiLvlLbl val="0"/>
      </c:catAx>
      <c:valAx>
        <c:axId val="-2045296072"/>
        <c:scaling>
          <c:orientation val="minMax"/>
          <c:max val="0.6"/>
          <c:min val="0"/>
        </c:scaling>
        <c:delete val="0"/>
        <c:axPos val="l"/>
        <c:title>
          <c:tx>
            <c:rich>
              <a:bodyPr/>
              <a:lstStyle/>
              <a:p>
                <a:pPr>
                  <a:defRPr/>
                </a:pPr>
                <a:r>
                  <a:rPr lang="en-US" b="0"/>
                  <a:t>% o foreign profits of US multinationals</a:t>
                </a:r>
              </a:p>
            </c:rich>
          </c:tx>
          <c:layout>
            <c:manualLayout>
              <c:xMode val="edge"/>
              <c:yMode val="edge"/>
              <c:x val="4.1508130572810225E-3"/>
              <c:y val="0.14044796302636084"/>
            </c:manualLayout>
          </c:layout>
          <c:overlay val="0"/>
        </c:title>
        <c:numFmt formatCode="0%" sourceLinked="0"/>
        <c:majorTickMark val="none"/>
        <c:minorTickMark val="none"/>
        <c:tickLblPos val="nextTo"/>
        <c:crossAx val="-2045299224"/>
        <c:crosses val="autoZero"/>
        <c:crossBetween val="midCat"/>
        <c:majorUnit val="5.000000000000001E-2"/>
      </c:valAx>
    </c:plotArea>
    <c:plotVisOnly val="1"/>
    <c:dispBlanksAs val="zero"/>
    <c:showDLblsOverMax val="0"/>
  </c:chart>
  <c:spPr>
    <a:ln>
      <a:noFill/>
    </a:ln>
  </c:spPr>
  <c:txPr>
    <a:bodyPr/>
    <a:lstStyle/>
    <a:p>
      <a:pPr>
        <a:defRPr sz="1800">
          <a:latin typeface="Garamond" panose="02020404030301010803" pitchFamily="18" charset="0"/>
        </a:defRPr>
      </a:pPr>
      <a:endParaRPr lang="en-US"/>
    </a:p>
  </c:txPr>
  <c:userShapes r:id="rId2"/>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sz="1700"/>
              <a:t>Foreign profits shifted to tax havens and corporate tax revenue loss, 1975-2022</a:t>
            </a:r>
          </a:p>
        </c:rich>
      </c:tx>
      <c:layout>
        <c:manualLayout>
          <c:xMode val="edge"/>
          <c:yMode val="edge"/>
          <c:x val="0.12999731445574764"/>
          <c:y val="1.6710209863934372E-2"/>
        </c:manualLayout>
      </c:layout>
      <c:overlay val="0"/>
    </c:title>
    <c:autoTitleDeleted val="0"/>
    <c:plotArea>
      <c:layout>
        <c:manualLayout>
          <c:layoutTarget val="inner"/>
          <c:xMode val="edge"/>
          <c:yMode val="edge"/>
          <c:x val="0.11682264812966432"/>
          <c:y val="0.102088855081104"/>
          <c:w val="0.78002029824998609"/>
          <c:h val="0.774688462855186"/>
        </c:manualLayout>
      </c:layout>
      <c:lineChart>
        <c:grouping val="standard"/>
        <c:varyColors val="0"/>
        <c:ser>
          <c:idx val="0"/>
          <c:order val="0"/>
          <c:marker>
            <c:symbol val="none"/>
          </c:marker>
          <c:dPt>
            <c:idx val="46"/>
            <c:bubble3D val="0"/>
            <c:spPr>
              <a:ln>
                <a:prstDash val="sysDash"/>
              </a:ln>
            </c:spPr>
            <c:extLst>
              <c:ext xmlns:c16="http://schemas.microsoft.com/office/drawing/2014/chart" uri="{C3380CC4-5D6E-409C-BE32-E72D297353CC}">
                <c16:uniqueId val="{00000001-F909-C441-AC1B-A7C0B0FBC49F}"/>
              </c:ext>
            </c:extLst>
          </c:dPt>
          <c:dPt>
            <c:idx val="47"/>
            <c:bubble3D val="0"/>
            <c:spPr>
              <a:ln>
                <a:prstDash val="sysDash"/>
              </a:ln>
            </c:spPr>
            <c:extLst>
              <c:ext xmlns:c16="http://schemas.microsoft.com/office/drawing/2014/chart" uri="{C3380CC4-5D6E-409C-BE32-E72D297353CC}">
                <c16:uniqueId val="{00000003-F909-C441-AC1B-A7C0B0FBC49F}"/>
              </c:ext>
            </c:extLst>
          </c:dPt>
          <c:cat>
            <c:numRef>
              <c:f>'Data Fig 2.7-2.8'!$A$5:$A$52</c:f>
              <c:numCache>
                <c:formatCode>General</c:formatCode>
                <c:ptCount val="48"/>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pt idx="46">
                  <c:v>2021</c:v>
                </c:pt>
                <c:pt idx="47">
                  <c:v>2022</c:v>
                </c:pt>
              </c:numCache>
            </c:numRef>
          </c:cat>
          <c:val>
            <c:numRef>
              <c:f>'Data Fig 2.7-2.8'!$AV$5:$AV$52</c:f>
              <c:numCache>
                <c:formatCode>0%</c:formatCode>
                <c:ptCount val="48"/>
                <c:pt idx="0">
                  <c:v>6.2675282359083819E-3</c:v>
                </c:pt>
                <c:pt idx="1">
                  <c:v>0</c:v>
                </c:pt>
                <c:pt idx="2">
                  <c:v>4.7235550821419607E-3</c:v>
                </c:pt>
                <c:pt idx="3">
                  <c:v>2.9070902306393295E-2</c:v>
                </c:pt>
                <c:pt idx="4">
                  <c:v>4.1765381375598834E-2</c:v>
                </c:pt>
                <c:pt idx="5">
                  <c:v>8.6834692346642206E-2</c:v>
                </c:pt>
                <c:pt idx="6">
                  <c:v>8.4901186920554275E-2</c:v>
                </c:pt>
                <c:pt idx="7">
                  <c:v>0.11377561301309042</c:v>
                </c:pt>
                <c:pt idx="8">
                  <c:v>0.10058864098469211</c:v>
                </c:pt>
                <c:pt idx="9">
                  <c:v>9.2289108465245157E-2</c:v>
                </c:pt>
                <c:pt idx="10">
                  <c:v>0.10356452109802534</c:v>
                </c:pt>
                <c:pt idx="11">
                  <c:v>0.10752269703772346</c:v>
                </c:pt>
                <c:pt idx="12">
                  <c:v>0.13073451953422502</c:v>
                </c:pt>
                <c:pt idx="13">
                  <c:v>9.4033550393562981E-2</c:v>
                </c:pt>
                <c:pt idx="14">
                  <c:v>0.12463701315707794</c:v>
                </c:pt>
                <c:pt idx="15">
                  <c:v>0.15488656338108536</c:v>
                </c:pt>
                <c:pt idx="16">
                  <c:v>0.16734369100679039</c:v>
                </c:pt>
                <c:pt idx="17">
                  <c:v>0.15328775530536323</c:v>
                </c:pt>
                <c:pt idx="18">
                  <c:v>0.14594772999649419</c:v>
                </c:pt>
                <c:pt idx="19">
                  <c:v>0.13752793872186514</c:v>
                </c:pt>
                <c:pt idx="20">
                  <c:v>0.15813757092084263</c:v>
                </c:pt>
                <c:pt idx="21">
                  <c:v>0.14114339801803871</c:v>
                </c:pt>
                <c:pt idx="22">
                  <c:v>0.17463578309322081</c:v>
                </c:pt>
                <c:pt idx="23">
                  <c:v>0.21499914238658011</c:v>
                </c:pt>
                <c:pt idx="24">
                  <c:v>0.19010558440743067</c:v>
                </c:pt>
                <c:pt idx="25">
                  <c:v>0.19217025735903948</c:v>
                </c:pt>
                <c:pt idx="26">
                  <c:v>0.22309517050670991</c:v>
                </c:pt>
                <c:pt idx="27">
                  <c:v>0.22594599969720483</c:v>
                </c:pt>
                <c:pt idx="28">
                  <c:v>0.2057754076989961</c:v>
                </c:pt>
                <c:pt idx="29">
                  <c:v>0.22156514317221787</c:v>
                </c:pt>
                <c:pt idx="30">
                  <c:v>0.17854541630771814</c:v>
                </c:pt>
                <c:pt idx="31">
                  <c:v>0.19513251976123683</c:v>
                </c:pt>
                <c:pt idx="32">
                  <c:v>0.19837500915287032</c:v>
                </c:pt>
                <c:pt idx="33">
                  <c:v>0.16899612439534137</c:v>
                </c:pt>
                <c:pt idx="34">
                  <c:v>0.24102044855569005</c:v>
                </c:pt>
                <c:pt idx="35">
                  <c:v>0.20021579560046671</c:v>
                </c:pt>
                <c:pt idx="36">
                  <c:v>0.21124777884932938</c:v>
                </c:pt>
                <c:pt idx="37">
                  <c:v>0.23808153959644282</c:v>
                </c:pt>
                <c:pt idx="38">
                  <c:v>0.23141155636646038</c:v>
                </c:pt>
                <c:pt idx="39">
                  <c:v>0.26745511963687857</c:v>
                </c:pt>
                <c:pt idx="40">
                  <c:v>0.36193700811902024</c:v>
                </c:pt>
                <c:pt idx="41">
                  <c:v>0.35387572259295852</c:v>
                </c:pt>
                <c:pt idx="42">
                  <c:v>0.3489362305135969</c:v>
                </c:pt>
                <c:pt idx="43">
                  <c:v>0.33877297352391028</c:v>
                </c:pt>
                <c:pt idx="44">
                  <c:v>0.3771707905235086</c:v>
                </c:pt>
                <c:pt idx="45">
                  <c:v>0.37395411666878886</c:v>
                </c:pt>
                <c:pt idx="46">
                  <c:v>0.35078522367245174</c:v>
                </c:pt>
                <c:pt idx="47">
                  <c:v>0.35233571784499118</c:v>
                </c:pt>
              </c:numCache>
            </c:numRef>
          </c:val>
          <c:smooth val="0"/>
          <c:extLst>
            <c:ext xmlns:c16="http://schemas.microsoft.com/office/drawing/2014/chart" uri="{C3380CC4-5D6E-409C-BE32-E72D297353CC}">
              <c16:uniqueId val="{00000004-F909-C441-AC1B-A7C0B0FBC49F}"/>
            </c:ext>
          </c:extLst>
        </c:ser>
        <c:ser>
          <c:idx val="1"/>
          <c:order val="1"/>
          <c:marker>
            <c:symbol val="none"/>
          </c:marker>
          <c:cat>
            <c:numRef>
              <c:f>'Data Fig 2.7-2.8'!$A$5:$A$52</c:f>
              <c:numCache>
                <c:formatCode>General</c:formatCode>
                <c:ptCount val="48"/>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pt idx="46">
                  <c:v>2021</c:v>
                </c:pt>
                <c:pt idx="47">
                  <c:v>2022</c:v>
                </c:pt>
              </c:numCache>
              <c:extLst xmlns:c15="http://schemas.microsoft.com/office/drawing/2012/chart"/>
            </c:numRef>
          </c:cat>
          <c:val>
            <c:numLit>
              <c:formatCode>General</c:formatCode>
              <c:ptCount val="6"/>
              <c:pt idx="1">
                <c:v>1.898637424880497E-3</c:v>
              </c:pt>
              <c:pt idx="2">
                <c:v>2.5292380756968959E-3</c:v>
              </c:pt>
              <c:pt idx="3">
                <c:v>1.6850844632500005E-3</c:v>
              </c:pt>
              <c:pt idx="4">
                <c:v>1.6841489799379963E-3</c:v>
              </c:pt>
              <c:pt idx="5">
                <c:v>4.3901504668719549E-3</c:v>
              </c:pt>
            </c:numLit>
          </c:val>
          <c:smooth val="0"/>
          <c:extLst xmlns:c15="http://schemas.microsoft.com/office/drawing/2012/chart">
            <c:ext xmlns:c16="http://schemas.microsoft.com/office/drawing/2014/chart" uri="{C3380CC4-5D6E-409C-BE32-E72D297353CC}">
              <c16:uniqueId val="{00000006-F909-C441-AC1B-A7C0B0FBC49F}"/>
            </c:ext>
          </c:extLst>
        </c:ser>
        <c:ser>
          <c:idx val="2"/>
          <c:order val="2"/>
          <c:marker>
            <c:symbol val="none"/>
          </c:marker>
          <c:cat>
            <c:numRef>
              <c:f>'Data Fig 2.7-2.8'!$A$5:$A$52</c:f>
              <c:numCache>
                <c:formatCode>General</c:formatCode>
                <c:ptCount val="48"/>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pt idx="46">
                  <c:v>2021</c:v>
                </c:pt>
                <c:pt idx="47">
                  <c:v>2022</c:v>
                </c:pt>
              </c:numCache>
              <c:extLst xmlns:c15="http://schemas.microsoft.com/office/drawing/2012/chart"/>
            </c:numRef>
          </c:cat>
          <c:val>
            <c:numLit>
              <c:formatCode>General</c:formatCode>
              <c:ptCount val="6"/>
              <c:pt idx="1">
                <c:v>5.6880975747719519E-3</c:v>
              </c:pt>
              <c:pt idx="2">
                <c:v>6.7474486434360419E-3</c:v>
              </c:pt>
              <c:pt idx="3">
                <c:v>4.6494211014773898E-3</c:v>
              </c:pt>
              <c:pt idx="4">
                <c:v>4.621053804767951E-3</c:v>
              </c:pt>
              <c:pt idx="5">
                <c:v>1.1349787357197525E-2</c:v>
              </c:pt>
            </c:numLit>
          </c:val>
          <c:smooth val="0"/>
          <c:extLst xmlns:c15="http://schemas.microsoft.com/office/drawing/2012/chart">
            <c:ext xmlns:c16="http://schemas.microsoft.com/office/drawing/2014/chart" uri="{C3380CC4-5D6E-409C-BE32-E72D297353CC}">
              <c16:uniqueId val="{00000007-F909-C441-AC1B-A7C0B0FBC49F}"/>
            </c:ext>
          </c:extLst>
        </c:ser>
        <c:ser>
          <c:idx val="3"/>
          <c:order val="3"/>
          <c:marker>
            <c:symbol val="none"/>
          </c:marker>
          <c:cat>
            <c:numRef>
              <c:f>'Data Fig 2.7-2.8'!$A$5:$A$52</c:f>
              <c:numCache>
                <c:formatCode>General</c:formatCode>
                <c:ptCount val="48"/>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pt idx="46">
                  <c:v>2021</c:v>
                </c:pt>
                <c:pt idx="47">
                  <c:v>2022</c:v>
                </c:pt>
              </c:numCache>
              <c:extLst xmlns:c15="http://schemas.microsoft.com/office/drawing/2012/chart"/>
            </c:numRef>
          </c:cat>
          <c:val>
            <c:numLit>
              <c:formatCode>General</c:formatCode>
              <c:ptCount val="6"/>
              <c:pt idx="1">
                <c:v>1.2101307127591675E-2</c:v>
              </c:pt>
              <c:pt idx="2">
                <c:v>1.2981742301347356E-2</c:v>
              </c:pt>
              <c:pt idx="3">
                <c:v>1.4264690140101462E-2</c:v>
              </c:pt>
              <c:pt idx="4">
                <c:v>1.5195924133777124E-2</c:v>
              </c:pt>
              <c:pt idx="5">
                <c:v>1.5940051003780015E-2</c:v>
              </c:pt>
            </c:numLit>
          </c:val>
          <c:smooth val="0"/>
          <c:extLst xmlns:c15="http://schemas.microsoft.com/office/drawing/2012/chart">
            <c:ext xmlns:c16="http://schemas.microsoft.com/office/drawing/2014/chart" uri="{C3380CC4-5D6E-409C-BE32-E72D297353CC}">
              <c16:uniqueId val="{00000008-F909-C441-AC1B-A7C0B0FBC49F}"/>
            </c:ext>
          </c:extLst>
        </c:ser>
        <c:ser>
          <c:idx val="4"/>
          <c:order val="4"/>
          <c:marker>
            <c:symbol val="none"/>
          </c:marker>
          <c:cat>
            <c:numRef>
              <c:f>'Data Fig 2.7-2.8'!$A$5:$A$52</c:f>
              <c:numCache>
                <c:formatCode>General</c:formatCode>
                <c:ptCount val="48"/>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pt idx="46">
                  <c:v>2021</c:v>
                </c:pt>
                <c:pt idx="47">
                  <c:v>2022</c:v>
                </c:pt>
              </c:numCache>
              <c:extLst xmlns:c15="http://schemas.microsoft.com/office/drawing/2012/chart"/>
            </c:numRef>
          </c:cat>
          <c:val>
            <c:numLit>
              <c:formatCode>General</c:formatCode>
              <c:ptCount val="6"/>
              <c:pt idx="1">
                <c:v>1.2953765629503422E-2</c:v>
              </c:pt>
              <c:pt idx="2">
                <c:v>1.3311776880172913E-2</c:v>
              </c:pt>
              <c:pt idx="3">
                <c:v>1.409833513667574E-2</c:v>
              </c:pt>
              <c:pt idx="4">
                <c:v>1.4552992943769738E-2</c:v>
              </c:pt>
              <c:pt idx="5">
                <c:v>1.4861916465841916E-2</c:v>
              </c:pt>
            </c:numLit>
          </c:val>
          <c:smooth val="0"/>
          <c:extLst xmlns:c15="http://schemas.microsoft.com/office/drawing/2012/chart">
            <c:ext xmlns:c16="http://schemas.microsoft.com/office/drawing/2014/chart" uri="{C3380CC4-5D6E-409C-BE32-E72D297353CC}">
              <c16:uniqueId val="{00000009-F909-C441-AC1B-A7C0B0FBC49F}"/>
            </c:ext>
          </c:extLst>
        </c:ser>
        <c:ser>
          <c:idx val="5"/>
          <c:order val="5"/>
          <c:marker>
            <c:symbol val="none"/>
          </c:marker>
          <c:cat>
            <c:numRef>
              <c:f>'Data Fig 2.7-2.8'!$A$5:$A$52</c:f>
              <c:numCache>
                <c:formatCode>General</c:formatCode>
                <c:ptCount val="48"/>
                <c:pt idx="0">
                  <c:v>1975</c:v>
                </c:pt>
                <c:pt idx="1">
                  <c:v>1976</c:v>
                </c:pt>
                <c:pt idx="2">
                  <c:v>1977</c:v>
                </c:pt>
                <c:pt idx="3">
                  <c:v>1978</c:v>
                </c:pt>
                <c:pt idx="4">
                  <c:v>1979</c:v>
                </c:pt>
                <c:pt idx="5">
                  <c:v>1980</c:v>
                </c:pt>
                <c:pt idx="6">
                  <c:v>1981</c:v>
                </c:pt>
                <c:pt idx="7">
                  <c:v>1982</c:v>
                </c:pt>
                <c:pt idx="8">
                  <c:v>1983</c:v>
                </c:pt>
                <c:pt idx="9">
                  <c:v>1984</c:v>
                </c:pt>
                <c:pt idx="10">
                  <c:v>1985</c:v>
                </c:pt>
                <c:pt idx="11">
                  <c:v>1986</c:v>
                </c:pt>
                <c:pt idx="12">
                  <c:v>1987</c:v>
                </c:pt>
                <c:pt idx="13">
                  <c:v>1988</c:v>
                </c:pt>
                <c:pt idx="14">
                  <c:v>1989</c:v>
                </c:pt>
                <c:pt idx="15">
                  <c:v>1990</c:v>
                </c:pt>
                <c:pt idx="16">
                  <c:v>1991</c:v>
                </c:pt>
                <c:pt idx="17">
                  <c:v>1992</c:v>
                </c:pt>
                <c:pt idx="18">
                  <c:v>1993</c:v>
                </c:pt>
                <c:pt idx="19">
                  <c:v>1994</c:v>
                </c:pt>
                <c:pt idx="20">
                  <c:v>1995</c:v>
                </c:pt>
                <c:pt idx="21">
                  <c:v>1996</c:v>
                </c:pt>
                <c:pt idx="22">
                  <c:v>1997</c:v>
                </c:pt>
                <c:pt idx="23">
                  <c:v>1998</c:v>
                </c:pt>
                <c:pt idx="24">
                  <c:v>1999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45">
                  <c:v>2020</c:v>
                </c:pt>
                <c:pt idx="46">
                  <c:v>2021</c:v>
                </c:pt>
                <c:pt idx="47">
                  <c:v>2022</c:v>
                </c:pt>
              </c:numCache>
              <c:extLst xmlns:c15="http://schemas.microsoft.com/office/drawing/2012/chart"/>
            </c:numRef>
          </c:cat>
          <c:val>
            <c:numLit>
              <c:formatCode>General</c:formatCode>
              <c:ptCount val="6"/>
              <c:pt idx="1">
                <c:v>3.9884874712347288E-4</c:v>
              </c:pt>
              <c:pt idx="2">
                <c:v>6.2932911544540441E-4</c:v>
              </c:pt>
              <c:pt idx="3">
                <c:v>8.8152058304761865E-4</c:v>
              </c:pt>
              <c:pt idx="4">
                <c:v>1.1147119674153408E-3</c:v>
              </c:pt>
              <c:pt idx="5">
                <c:v>1.3307242491931988E-3</c:v>
              </c:pt>
            </c:numLit>
          </c:val>
          <c:smooth val="0"/>
          <c:extLst xmlns:c15="http://schemas.microsoft.com/office/drawing/2012/chart">
            <c:ext xmlns:c16="http://schemas.microsoft.com/office/drawing/2014/chart" uri="{C3380CC4-5D6E-409C-BE32-E72D297353CC}">
              <c16:uniqueId val="{0000000A-F909-C441-AC1B-A7C0B0FBC49F}"/>
            </c:ext>
          </c:extLst>
        </c:ser>
        <c:dLbls>
          <c:showLegendKey val="0"/>
          <c:showVal val="0"/>
          <c:showCatName val="0"/>
          <c:showSerName val="0"/>
          <c:showPercent val="0"/>
          <c:showBubbleSize val="0"/>
        </c:dLbls>
        <c:marker val="1"/>
        <c:smooth val="0"/>
        <c:axId val="1839106456"/>
        <c:axId val="1839111368"/>
        <c:extLst/>
      </c:lineChart>
      <c:lineChart>
        <c:grouping val="standard"/>
        <c:varyColors val="0"/>
        <c:ser>
          <c:idx val="7"/>
          <c:order val="6"/>
          <c:spPr>
            <a:ln>
              <a:solidFill>
                <a:schemeClr val="tx1"/>
              </a:solidFill>
            </a:ln>
          </c:spPr>
          <c:marker>
            <c:symbol val="none"/>
          </c:marker>
          <c:dPt>
            <c:idx val="46"/>
            <c:bubble3D val="0"/>
            <c:spPr>
              <a:ln>
                <a:solidFill>
                  <a:schemeClr val="tx1"/>
                </a:solidFill>
                <a:prstDash val="sysDash"/>
              </a:ln>
            </c:spPr>
            <c:extLst>
              <c:ext xmlns:c16="http://schemas.microsoft.com/office/drawing/2014/chart" uri="{C3380CC4-5D6E-409C-BE32-E72D297353CC}">
                <c16:uniqueId val="{0000000B-F909-C441-AC1B-A7C0B0FBC49F}"/>
              </c:ext>
            </c:extLst>
          </c:dPt>
          <c:dPt>
            <c:idx val="47"/>
            <c:bubble3D val="0"/>
            <c:spPr>
              <a:ln>
                <a:solidFill>
                  <a:schemeClr val="tx1"/>
                </a:solidFill>
                <a:prstDash val="sysDash"/>
              </a:ln>
            </c:spPr>
            <c:extLst>
              <c:ext xmlns:c16="http://schemas.microsoft.com/office/drawing/2014/chart" uri="{C3380CC4-5D6E-409C-BE32-E72D297353CC}">
                <c16:uniqueId val="{0000000C-F909-C441-AC1B-A7C0B0FBC49F}"/>
              </c:ext>
            </c:extLst>
          </c:dPt>
          <c:val>
            <c:numRef>
              <c:f>'Data Fig 2.7-2.8'!$BA$5:$BA$52</c:f>
              <c:numCache>
                <c:formatCode>0%</c:formatCode>
                <c:ptCount val="48"/>
                <c:pt idx="0">
                  <c:v>1.0558684777888993E-3</c:v>
                </c:pt>
                <c:pt idx="1">
                  <c:v>0</c:v>
                </c:pt>
                <c:pt idx="2">
                  <c:v>7.519141180935354E-4</c:v>
                </c:pt>
                <c:pt idx="3">
                  <c:v>4.3322004841551669E-3</c:v>
                </c:pt>
                <c:pt idx="4">
                  <c:v>8.2847781144975499E-3</c:v>
                </c:pt>
                <c:pt idx="5">
                  <c:v>1.1752902066848311E-2</c:v>
                </c:pt>
                <c:pt idx="6">
                  <c:v>9.6948763083698573E-3</c:v>
                </c:pt>
                <c:pt idx="7">
                  <c:v>1.2581631345452817E-2</c:v>
                </c:pt>
                <c:pt idx="8">
                  <c:v>1.0721259877949193E-2</c:v>
                </c:pt>
                <c:pt idx="9">
                  <c:v>1.0609153807438635E-2</c:v>
                </c:pt>
                <c:pt idx="10">
                  <c:v>1.1130444523263772E-2</c:v>
                </c:pt>
                <c:pt idx="11">
                  <c:v>9.0483254289934218E-3</c:v>
                </c:pt>
                <c:pt idx="12">
                  <c:v>1.1766443090876265E-2</c:v>
                </c:pt>
                <c:pt idx="13">
                  <c:v>9.6809859541075131E-3</c:v>
                </c:pt>
                <c:pt idx="14">
                  <c:v>1.2559686732271947E-2</c:v>
                </c:pt>
                <c:pt idx="15">
                  <c:v>1.4692595779475244E-2</c:v>
                </c:pt>
                <c:pt idx="16">
                  <c:v>1.3204642248269933E-2</c:v>
                </c:pt>
                <c:pt idx="17">
                  <c:v>1.1853484268362156E-2</c:v>
                </c:pt>
                <c:pt idx="18">
                  <c:v>1.214966782513249E-2</c:v>
                </c:pt>
                <c:pt idx="19">
                  <c:v>1.3159224294241509E-2</c:v>
                </c:pt>
                <c:pt idx="20">
                  <c:v>1.5880268927557707E-2</c:v>
                </c:pt>
                <c:pt idx="21">
                  <c:v>1.7066734220634368E-2</c:v>
                </c:pt>
                <c:pt idx="22">
                  <c:v>2.1903310983920805E-2</c:v>
                </c:pt>
                <c:pt idx="23">
                  <c:v>2.54363103723293E-2</c:v>
                </c:pt>
                <c:pt idx="24">
                  <c:v>2.7961926706222016E-2</c:v>
                </c:pt>
                <c:pt idx="25">
                  <c:v>3.3540004366348415E-2</c:v>
                </c:pt>
                <c:pt idx="26">
                  <c:v>3.412407915905441E-2</c:v>
                </c:pt>
                <c:pt idx="27">
                  <c:v>3.3876492034341149E-2</c:v>
                </c:pt>
                <c:pt idx="28">
                  <c:v>3.6264522470156206E-2</c:v>
                </c:pt>
                <c:pt idx="29">
                  <c:v>4.7105571533404202E-2</c:v>
                </c:pt>
                <c:pt idx="30">
                  <c:v>4.7197129515478026E-2</c:v>
                </c:pt>
                <c:pt idx="31">
                  <c:v>5.4343216541861854E-2</c:v>
                </c:pt>
                <c:pt idx="32">
                  <c:v>5.7637920060768962E-2</c:v>
                </c:pt>
                <c:pt idx="33">
                  <c:v>4.1729148198083092E-2</c:v>
                </c:pt>
                <c:pt idx="34">
                  <c:v>5.7495596426345844E-2</c:v>
                </c:pt>
                <c:pt idx="35">
                  <c:v>5.4337827798754151E-2</c:v>
                </c:pt>
                <c:pt idx="36">
                  <c:v>5.677636045442503E-2</c:v>
                </c:pt>
                <c:pt idx="37">
                  <c:v>6.0094535838018742E-2</c:v>
                </c:pt>
                <c:pt idx="38">
                  <c:v>6.0341958248421472E-2</c:v>
                </c:pt>
                <c:pt idx="39">
                  <c:v>7.0261569115185232E-2</c:v>
                </c:pt>
                <c:pt idx="40">
                  <c:v>8.4216532033426189E-2</c:v>
                </c:pt>
                <c:pt idx="41">
                  <c:v>9.135178802503649E-2</c:v>
                </c:pt>
                <c:pt idx="42">
                  <c:v>9.7441132854182655E-2</c:v>
                </c:pt>
                <c:pt idx="43">
                  <c:v>8.9069329611251552E-2</c:v>
                </c:pt>
                <c:pt idx="44">
                  <c:v>0.10039797385091345</c:v>
                </c:pt>
                <c:pt idx="45">
                  <c:v>8.682483124096807E-2</c:v>
                </c:pt>
                <c:pt idx="46">
                  <c:v>9.8944707290900991E-2</c:v>
                </c:pt>
                <c:pt idx="47">
                  <c:v>9.6141740026201947E-2</c:v>
                </c:pt>
              </c:numCache>
            </c:numRef>
          </c:val>
          <c:smooth val="0"/>
          <c:extLst>
            <c:ext xmlns:c16="http://schemas.microsoft.com/office/drawing/2014/chart" uri="{C3380CC4-5D6E-409C-BE32-E72D297353CC}">
              <c16:uniqueId val="{00000005-F909-C441-AC1B-A7C0B0FBC49F}"/>
            </c:ext>
          </c:extLst>
        </c:ser>
        <c:dLbls>
          <c:showLegendKey val="0"/>
          <c:showVal val="0"/>
          <c:showCatName val="0"/>
          <c:showSerName val="0"/>
          <c:showPercent val="0"/>
          <c:showBubbleSize val="0"/>
        </c:dLbls>
        <c:marker val="1"/>
        <c:smooth val="0"/>
        <c:axId val="750701840"/>
        <c:axId val="750689360"/>
      </c:lineChart>
      <c:catAx>
        <c:axId val="1839106456"/>
        <c:scaling>
          <c:orientation val="minMax"/>
        </c:scaling>
        <c:delete val="0"/>
        <c:axPos val="b"/>
        <c:numFmt formatCode="General" sourceLinked="0"/>
        <c:majorTickMark val="none"/>
        <c:minorTickMark val="none"/>
        <c:tickLblPos val="nextTo"/>
        <c:txPr>
          <a:bodyPr/>
          <a:lstStyle/>
          <a:p>
            <a:pPr>
              <a:defRPr sz="1800"/>
            </a:pPr>
            <a:endParaRPr lang="en-US"/>
          </a:p>
        </c:txPr>
        <c:crossAx val="1839111368"/>
        <c:crosses val="autoZero"/>
        <c:auto val="1"/>
        <c:lblAlgn val="ctr"/>
        <c:lblOffset val="100"/>
        <c:tickLblSkip val="2"/>
        <c:noMultiLvlLbl val="0"/>
      </c:catAx>
      <c:valAx>
        <c:axId val="1839111368"/>
        <c:scaling>
          <c:orientation val="minMax"/>
          <c:min val="0"/>
        </c:scaling>
        <c:delete val="0"/>
        <c:axPos val="l"/>
        <c:majorGridlines>
          <c:spPr>
            <a:ln>
              <a:noFill/>
            </a:ln>
          </c:spPr>
        </c:majorGridlines>
        <c:title>
          <c:tx>
            <c:rich>
              <a:bodyPr/>
              <a:lstStyle/>
              <a:p>
                <a:pPr>
                  <a:defRPr sz="1800"/>
                </a:pPr>
                <a:r>
                  <a:rPr lang="en-US" sz="1800" b="0"/>
                  <a:t>% of foreign profits </a:t>
                </a:r>
              </a:p>
            </c:rich>
          </c:tx>
          <c:layout>
            <c:manualLayout>
              <c:xMode val="edge"/>
              <c:yMode val="edge"/>
              <c:x val="6.8327765304916693E-3"/>
              <c:y val="0.28691315520706356"/>
            </c:manualLayout>
          </c:layout>
          <c:overlay val="0"/>
        </c:title>
        <c:numFmt formatCode="0%" sourceLinked="0"/>
        <c:majorTickMark val="none"/>
        <c:minorTickMark val="none"/>
        <c:tickLblPos val="nextTo"/>
        <c:txPr>
          <a:bodyPr/>
          <a:lstStyle/>
          <a:p>
            <a:pPr>
              <a:defRPr sz="1800"/>
            </a:pPr>
            <a:endParaRPr lang="en-US"/>
          </a:p>
        </c:txPr>
        <c:crossAx val="1839106456"/>
        <c:crosses val="autoZero"/>
        <c:crossBetween val="between"/>
        <c:majorUnit val="4.0000000000000008E-2"/>
      </c:valAx>
      <c:valAx>
        <c:axId val="750689360"/>
        <c:scaling>
          <c:orientation val="minMax"/>
          <c:min val="0"/>
        </c:scaling>
        <c:delete val="0"/>
        <c:axPos val="r"/>
        <c:title>
          <c:tx>
            <c:rich>
              <a:bodyPr/>
              <a:lstStyle/>
              <a:p>
                <a:pPr>
                  <a:defRPr sz="1800"/>
                </a:pPr>
                <a:r>
                  <a:rPr lang="en-US" sz="1800" b="0"/>
                  <a:t>% of corporate tax revenue collected</a:t>
                </a:r>
              </a:p>
            </c:rich>
          </c:tx>
          <c:overlay val="0"/>
        </c:title>
        <c:numFmt formatCode="0%" sourceLinked="1"/>
        <c:majorTickMark val="none"/>
        <c:minorTickMark val="none"/>
        <c:tickLblPos val="nextTo"/>
        <c:txPr>
          <a:bodyPr/>
          <a:lstStyle/>
          <a:p>
            <a:pPr>
              <a:defRPr sz="1800"/>
            </a:pPr>
            <a:endParaRPr lang="en-US"/>
          </a:p>
        </c:txPr>
        <c:crossAx val="750701840"/>
        <c:crosses val="max"/>
        <c:crossBetween val="between"/>
        <c:majorUnit val="1.0000000000000002E-2"/>
      </c:valAx>
      <c:catAx>
        <c:axId val="750701840"/>
        <c:scaling>
          <c:orientation val="minMax"/>
        </c:scaling>
        <c:delete val="1"/>
        <c:axPos val="b"/>
        <c:numFmt formatCode="General" sourceLinked="1"/>
        <c:majorTickMark val="out"/>
        <c:minorTickMark val="none"/>
        <c:tickLblPos val="nextTo"/>
        <c:crossAx val="750689360"/>
        <c:crosses val="autoZero"/>
        <c:auto val="1"/>
        <c:lblAlgn val="ctr"/>
        <c:lblOffset val="100"/>
        <c:noMultiLvlLbl val="0"/>
      </c:catAx>
    </c:plotArea>
    <c:plotVisOnly val="1"/>
    <c:dispBlanksAs val="gap"/>
    <c:showDLblsOverMax val="0"/>
  </c:chart>
  <c:spPr>
    <a:noFill/>
    <a:ln>
      <a:noFill/>
    </a:ln>
  </c:spPr>
  <c:txPr>
    <a:bodyPr/>
    <a:lstStyle/>
    <a:p>
      <a:pPr>
        <a:defRPr>
          <a:latin typeface="Garamond" panose="02020404030301010803" pitchFamily="18" charset="0"/>
        </a:defRPr>
      </a:pPr>
      <a:endParaRPr lang="en-US"/>
    </a:p>
  </c:txPr>
  <c:userShapes r:id="rId1"/>
</c:chartSpace>
</file>

<file path=xl/charts/colors1.xml><?xml version="1.0" encoding="utf-8"?>
<cs:colorStyle xmlns:cs="http://schemas.microsoft.com/office/drawing/2012/chartStyle" xmlns:a="http://schemas.openxmlformats.org/drawingml/2006/main" meth="withinLinear" id="18">
  <a:schemeClr val="accent5"/>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8D25200-0706-B54F-8B7A-695A4D563470}">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A4DEAE3-F2A7-084C-B7BF-4C45B8B014C0}">
  <sheetPr/>
  <sheetViews>
    <sheetView workbookViewId="0"/>
  </sheetViews>
  <pageMargins left="0.7" right="0.7" top="0.75" bottom="0.75" header="0.3" footer="0.3"/>
  <pageSetup paperSize="9" orientation="landscape"/>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50574A5D-269B-4E4D-A717-BAFE9A423EF5}">
  <sheetPr/>
  <sheetViews>
    <sheetView zoomScale="89"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4D018AD-AAD4-954D-8AB0-DFC01A19DB6D}">
  <sheetPr/>
  <sheetViews>
    <sheetView zoomScale="85" workbookViewId="0"/>
  </sheetViews>
  <pageMargins left="0.75" right="0" top="1" bottom="1" header="0.5" footer="0.5"/>
  <pageSetup orientation="landscape" horizontalDpi="4294967292" verticalDpi="4294967292"/>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76D85F17-E660-A646-A42A-166D412B509E}">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 Id="rId5" Type="http://schemas.openxmlformats.org/officeDocument/2006/relationships/chart" Target="../charts/chart14.xml"/><Relationship Id="rId4" Type="http://schemas.openxmlformats.org/officeDocument/2006/relationships/chart" Target="../charts/chart13.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0"/>
    <xdr:ext cx="9309100" cy="6070600"/>
    <xdr:graphicFrame macro="">
      <xdr:nvGraphicFramePr>
        <xdr:cNvPr id="2" name="Chart 1">
          <a:extLst>
            <a:ext uri="{FF2B5EF4-FFF2-40B4-BE49-F238E27FC236}">
              <a16:creationId xmlns:a16="http://schemas.microsoft.com/office/drawing/2014/main" id="{3ED1ECB4-215F-CA7E-50DE-D62A8EFABF1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0.87527</cdr:x>
      <cdr:y>0.13166</cdr:y>
    </cdr:from>
    <cdr:to>
      <cdr:x>0.95466</cdr:x>
      <cdr:y>0.13166</cdr:y>
    </cdr:to>
    <cdr:cxnSp macro="">
      <cdr:nvCxnSpPr>
        <cdr:cNvPr id="2" name="Connecteur droit avec flèche 18">
          <a:extLst xmlns:a="http://schemas.openxmlformats.org/drawingml/2006/main">
            <a:ext uri="{FF2B5EF4-FFF2-40B4-BE49-F238E27FC236}">
              <a16:creationId xmlns:a16="http://schemas.microsoft.com/office/drawing/2014/main" id="{D72A15A6-A914-D463-11B6-A4C59D367BBE}"/>
            </a:ext>
          </a:extLst>
        </cdr:cNvPr>
        <cdr:cNvCxnSpPr/>
      </cdr:nvCxnSpPr>
      <cdr:spPr>
        <a:xfrm xmlns:a="http://schemas.openxmlformats.org/drawingml/2006/main">
          <a:off x="8130885" y="798469"/>
          <a:ext cx="737498" cy="0"/>
        </a:xfrm>
        <a:prstGeom xmlns:a="http://schemas.openxmlformats.org/drawingml/2006/main" prst="straightConnector1">
          <a:avLst/>
        </a:prstGeom>
        <a:ln xmlns:a="http://schemas.openxmlformats.org/drawingml/2006/main" w="12700">
          <a:solidFill>
            <a:schemeClr val="accent1">
              <a:lumMod val="75000"/>
            </a:schemeClr>
          </a:solidFill>
          <a:tailEnd type="arrow"/>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0.57468</cdr:x>
      <cdr:y>0.10669</cdr:y>
    </cdr:from>
    <cdr:to>
      <cdr:x>0.89516</cdr:x>
      <cdr:y>0.17436</cdr:y>
    </cdr:to>
    <cdr:sp macro="" textlink="">
      <cdr:nvSpPr>
        <cdr:cNvPr id="3" name="Rectangle 2">
          <a:extLst xmlns:a="http://schemas.openxmlformats.org/drawingml/2006/main">
            <a:ext uri="{FF2B5EF4-FFF2-40B4-BE49-F238E27FC236}">
              <a16:creationId xmlns:a16="http://schemas.microsoft.com/office/drawing/2014/main" id="{DE468441-869B-3347-2611-3F4F9544B06F}"/>
            </a:ext>
          </a:extLst>
        </cdr:cNvPr>
        <cdr:cNvSpPr/>
      </cdr:nvSpPr>
      <cdr:spPr>
        <a:xfrm xmlns:a="http://schemas.openxmlformats.org/drawingml/2006/main">
          <a:off x="5338551" y="647011"/>
          <a:ext cx="2977115" cy="41039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800">
              <a:solidFill>
                <a:schemeClr val="accent1">
                  <a:lumMod val="75000"/>
                </a:schemeClr>
              </a:solidFill>
              <a:effectLst/>
              <a:latin typeface="Palatino"/>
              <a:cs typeface="Palatino"/>
            </a:rPr>
            <a:t>Of which: 90% paid </a:t>
          </a:r>
        </a:p>
        <a:p xmlns:a="http://schemas.openxmlformats.org/drawingml/2006/main">
          <a:pPr algn="ctr"/>
          <a:r>
            <a:rPr lang="fr-FR" sz="1800">
              <a:solidFill>
                <a:schemeClr val="accent1">
                  <a:lumMod val="75000"/>
                </a:schemeClr>
              </a:solidFill>
              <a:effectLst/>
              <a:latin typeface="Palatino"/>
              <a:cs typeface="Palatino"/>
            </a:rPr>
            <a:t>by foreign multinationals</a:t>
          </a:r>
        </a:p>
      </cdr:txBody>
    </cdr:sp>
  </cdr:relSizeAnchor>
  <cdr:relSizeAnchor xmlns:cdr="http://schemas.openxmlformats.org/drawingml/2006/chartDrawing">
    <cdr:from>
      <cdr:x>0.65629</cdr:x>
      <cdr:y>0.31227</cdr:y>
    </cdr:from>
    <cdr:to>
      <cdr:x>0.97676</cdr:x>
      <cdr:y>0.37994</cdr:y>
    </cdr:to>
    <cdr:sp macro="" textlink="">
      <cdr:nvSpPr>
        <cdr:cNvPr id="4" name="Rectangle 3">
          <a:extLst xmlns:a="http://schemas.openxmlformats.org/drawingml/2006/main">
            <a:ext uri="{FF2B5EF4-FFF2-40B4-BE49-F238E27FC236}">
              <a16:creationId xmlns:a16="http://schemas.microsoft.com/office/drawing/2014/main" id="{A806A388-1B95-7874-632C-C88542487255}"/>
            </a:ext>
          </a:extLst>
        </cdr:cNvPr>
        <cdr:cNvSpPr/>
      </cdr:nvSpPr>
      <cdr:spPr>
        <a:xfrm xmlns:a="http://schemas.openxmlformats.org/drawingml/2006/main">
          <a:off x="5687316" y="1962936"/>
          <a:ext cx="2777205" cy="42534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800">
              <a:solidFill>
                <a:schemeClr val="accent1">
                  <a:lumMod val="75000"/>
                </a:schemeClr>
              </a:solidFill>
              <a:effectLst/>
              <a:latin typeface="Palatino"/>
              <a:cs typeface="Palatino"/>
            </a:rPr>
            <a:t>Ireland</a:t>
          </a:r>
        </a:p>
      </cdr:txBody>
    </cdr:sp>
  </cdr:relSizeAnchor>
  <cdr:relSizeAnchor xmlns:cdr="http://schemas.openxmlformats.org/drawingml/2006/chartDrawing">
    <cdr:from>
      <cdr:x>0.37965</cdr:x>
      <cdr:y>0.78672</cdr:y>
    </cdr:from>
    <cdr:to>
      <cdr:x>0.70013</cdr:x>
      <cdr:y>0.85438</cdr:y>
    </cdr:to>
    <cdr:sp macro="" textlink="">
      <cdr:nvSpPr>
        <cdr:cNvPr id="5" name="Rectangle 4">
          <a:extLst xmlns:a="http://schemas.openxmlformats.org/drawingml/2006/main">
            <a:ext uri="{FF2B5EF4-FFF2-40B4-BE49-F238E27FC236}">
              <a16:creationId xmlns:a16="http://schemas.microsoft.com/office/drawing/2014/main" id="{5F244B0A-3DD2-AEA9-D9B0-D464AEB952C9}"/>
            </a:ext>
          </a:extLst>
        </cdr:cNvPr>
        <cdr:cNvSpPr/>
      </cdr:nvSpPr>
      <cdr:spPr>
        <a:xfrm xmlns:a="http://schemas.openxmlformats.org/drawingml/2006/main">
          <a:off x="3290013" y="4945294"/>
          <a:ext cx="2777205" cy="42534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800">
              <a:solidFill>
                <a:schemeClr val="accent2"/>
              </a:solidFill>
              <a:effectLst/>
              <a:latin typeface="Palatino"/>
              <a:cs typeface="Palatino"/>
            </a:rPr>
            <a:t>Germany</a:t>
          </a:r>
        </a:p>
      </cdr:txBody>
    </cdr:sp>
  </cdr:relSizeAnchor>
  <cdr:relSizeAnchor xmlns:cdr="http://schemas.openxmlformats.org/drawingml/2006/chartDrawing">
    <cdr:from>
      <cdr:x>0.30277</cdr:x>
      <cdr:y>0.65238</cdr:y>
    </cdr:from>
    <cdr:to>
      <cdr:x>0.62325</cdr:x>
      <cdr:y>0.72004</cdr:y>
    </cdr:to>
    <cdr:sp macro="" textlink="">
      <cdr:nvSpPr>
        <cdr:cNvPr id="6" name="Rectangle 5">
          <a:extLst xmlns:a="http://schemas.openxmlformats.org/drawingml/2006/main">
            <a:ext uri="{FF2B5EF4-FFF2-40B4-BE49-F238E27FC236}">
              <a16:creationId xmlns:a16="http://schemas.microsoft.com/office/drawing/2014/main" id="{A630EEF1-A818-AEB1-166B-B88E0FC6C408}"/>
            </a:ext>
          </a:extLst>
        </cdr:cNvPr>
        <cdr:cNvSpPr/>
      </cdr:nvSpPr>
      <cdr:spPr>
        <a:xfrm xmlns:a="http://schemas.openxmlformats.org/drawingml/2006/main">
          <a:off x="2812633" y="3956400"/>
          <a:ext cx="2977116" cy="4103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800">
              <a:solidFill>
                <a:schemeClr val="bg1">
                  <a:lumMod val="50000"/>
                </a:schemeClr>
              </a:solidFill>
              <a:effectLst/>
              <a:latin typeface="Palatino"/>
              <a:cs typeface="Palatino"/>
            </a:rPr>
            <a:t>France</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8755529" cy="5842000"/>
    <xdr:graphicFrame macro="">
      <xdr:nvGraphicFramePr>
        <xdr:cNvPr id="2" name="Chart 1">
          <a:extLst>
            <a:ext uri="{FF2B5EF4-FFF2-40B4-BE49-F238E27FC236}">
              <a16:creationId xmlns:a16="http://schemas.microsoft.com/office/drawing/2014/main" id="{7C9D61AA-8479-68CB-931F-8A31B2BB07D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0.53559</cdr:x>
      <cdr:y>0.64512</cdr:y>
    </cdr:from>
    <cdr:to>
      <cdr:x>0.85583</cdr:x>
      <cdr:y>0.71786</cdr:y>
    </cdr:to>
    <cdr:sp macro="" textlink="">
      <cdr:nvSpPr>
        <cdr:cNvPr id="3" name="Rectangle 2"/>
        <cdr:cNvSpPr/>
      </cdr:nvSpPr>
      <cdr:spPr>
        <a:xfrm xmlns:a="http://schemas.openxmlformats.org/drawingml/2006/main">
          <a:off x="4887193" y="3766769"/>
          <a:ext cx="2922186" cy="42471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800" u="none" baseline="0">
              <a:ln>
                <a:noFill/>
              </a:ln>
              <a:solidFill>
                <a:schemeClr val="bg1"/>
              </a:solidFill>
              <a:effectLst/>
              <a:latin typeface="Garamond" panose="02020404030301010803" pitchFamily="18" charset="0"/>
              <a:cs typeface="Palatino"/>
            </a:rPr>
            <a:t>Profits shited to tax havens (not justified by wage bill)</a:t>
          </a:r>
        </a:p>
        <a:p xmlns:a="http://schemas.openxmlformats.org/drawingml/2006/main">
          <a:endParaRPr lang="fr-FR" sz="1800" u="none" baseline="0">
            <a:ln>
              <a:noFill/>
            </a:ln>
            <a:solidFill>
              <a:schemeClr val="bg1"/>
            </a:solidFill>
            <a:effectLst/>
            <a:latin typeface="Garamond" panose="02020404030301010803" pitchFamily="18" charset="0"/>
            <a:cs typeface="Palatino"/>
          </a:endParaRPr>
        </a:p>
      </cdr:txBody>
    </cdr:sp>
  </cdr:relSizeAnchor>
  <cdr:relSizeAnchor xmlns:cdr="http://schemas.openxmlformats.org/drawingml/2006/chartDrawing">
    <cdr:from>
      <cdr:x>0.13707</cdr:x>
      <cdr:y>0.37279</cdr:y>
    </cdr:from>
    <cdr:to>
      <cdr:x>0.54208</cdr:x>
      <cdr:y>0.44553</cdr:y>
    </cdr:to>
    <cdr:sp macro="" textlink="">
      <cdr:nvSpPr>
        <cdr:cNvPr id="7" name="Rectangle 6"/>
        <cdr:cNvSpPr/>
      </cdr:nvSpPr>
      <cdr:spPr>
        <a:xfrm xmlns:a="http://schemas.openxmlformats.org/drawingml/2006/main">
          <a:off x="1249317" y="2177813"/>
          <a:ext cx="3691309" cy="42494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sz="1800" u="none" baseline="0">
              <a:ln>
                <a:noFill/>
              </a:ln>
              <a:solidFill>
                <a:schemeClr val="tx1"/>
              </a:solidFill>
              <a:effectLst/>
              <a:latin typeface="Garamond" panose="02020404030301010803" pitchFamily="18" charset="0"/>
              <a:cs typeface="Palatino"/>
            </a:rPr>
            <a:t>Profits booked in tax havens that can be justified by real activity (wage bill) </a:t>
          </a:r>
        </a:p>
        <a:p xmlns:a="http://schemas.openxmlformats.org/drawingml/2006/main">
          <a:endParaRPr lang="fr-FR" sz="1800" u="none" baseline="0">
            <a:ln>
              <a:noFill/>
            </a:ln>
            <a:solidFill>
              <a:schemeClr val="tx1"/>
            </a:solidFill>
            <a:effectLst/>
            <a:latin typeface="Garamond" panose="02020404030301010803" pitchFamily="18" charset="0"/>
            <a:cs typeface="Palatino"/>
          </a:endParaRPr>
        </a:p>
      </cdr:txBody>
    </cdr:sp>
  </cdr:relSizeAnchor>
  <cdr:relSizeAnchor xmlns:cdr="http://schemas.openxmlformats.org/drawingml/2006/chartDrawing">
    <cdr:from>
      <cdr:x>0.34139</cdr:x>
      <cdr:y>0.49945</cdr:y>
    </cdr:from>
    <cdr:to>
      <cdr:x>0.42295</cdr:x>
      <cdr:y>0.6087</cdr:y>
    </cdr:to>
    <cdr:cxnSp macro="">
      <cdr:nvCxnSpPr>
        <cdr:cNvPr id="16" name="Connecteur droit avec flèche 7">
          <a:extLst xmlns:a="http://schemas.openxmlformats.org/drawingml/2006/main">
            <a:ext uri="{FF2B5EF4-FFF2-40B4-BE49-F238E27FC236}">
              <a16:creationId xmlns:a16="http://schemas.microsoft.com/office/drawing/2014/main" id="{2AB2A12D-1B44-3943-9000-70505307EA8D}"/>
            </a:ext>
          </a:extLst>
        </cdr:cNvPr>
        <cdr:cNvCxnSpPr/>
      </cdr:nvCxnSpPr>
      <cdr:spPr>
        <a:xfrm xmlns:a="http://schemas.openxmlformats.org/drawingml/2006/main">
          <a:off x="3111513" y="2917761"/>
          <a:ext cx="743311" cy="638239"/>
        </a:xfrm>
        <a:prstGeom xmlns:a="http://schemas.openxmlformats.org/drawingml/2006/main" prst="straightConnector1">
          <a:avLst/>
        </a:prstGeom>
        <a:ln xmlns:a="http://schemas.openxmlformats.org/drawingml/2006/main" w="12700">
          <a:solidFill>
            <a:schemeClr val="tx1"/>
          </a:solidFill>
          <a:tailEnd type="arrow"/>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0.80784</cdr:x>
      <cdr:y>0.04093</cdr:y>
    </cdr:from>
    <cdr:to>
      <cdr:x>0.88122</cdr:x>
      <cdr:y>0.06905</cdr:y>
    </cdr:to>
    <cdr:cxnSp macro="">
      <cdr:nvCxnSpPr>
        <cdr:cNvPr id="15" name="Connecteur droit avec flèche 7">
          <a:extLst xmlns:a="http://schemas.openxmlformats.org/drawingml/2006/main">
            <a:ext uri="{FF2B5EF4-FFF2-40B4-BE49-F238E27FC236}">
              <a16:creationId xmlns:a16="http://schemas.microsoft.com/office/drawing/2014/main" id="{55EAB25B-68E6-EC4F-97F5-09B72C3FC7E9}"/>
            </a:ext>
          </a:extLst>
        </cdr:cNvPr>
        <cdr:cNvCxnSpPr/>
      </cdr:nvCxnSpPr>
      <cdr:spPr>
        <a:xfrm xmlns:a="http://schemas.openxmlformats.org/drawingml/2006/main">
          <a:off x="7362718" y="239084"/>
          <a:ext cx="668794" cy="164335"/>
        </a:xfrm>
        <a:prstGeom xmlns:a="http://schemas.openxmlformats.org/drawingml/2006/main" prst="straightConnector1">
          <a:avLst/>
        </a:prstGeom>
        <a:ln xmlns:a="http://schemas.openxmlformats.org/drawingml/2006/main" w="12700">
          <a:solidFill>
            <a:schemeClr val="tx1"/>
          </a:solidFill>
          <a:tailEnd type="arrow"/>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0.88472</cdr:x>
      <cdr:y>0.041</cdr:y>
    </cdr:from>
    <cdr:to>
      <cdr:x>0.88525</cdr:x>
      <cdr:y>0.9156</cdr:y>
    </cdr:to>
    <cdr:sp macro="" textlink="">
      <cdr:nvSpPr>
        <cdr:cNvPr id="12" name="Line 1">
          <a:extLst xmlns:a="http://schemas.openxmlformats.org/drawingml/2006/main">
            <a:ext uri="{FF2B5EF4-FFF2-40B4-BE49-F238E27FC236}">
              <a16:creationId xmlns:a16="http://schemas.microsoft.com/office/drawing/2014/main" id="{B4ED1484-54F9-DE49-A502-29F049E3601E}"/>
            </a:ext>
          </a:extLst>
        </cdr:cNvPr>
        <cdr:cNvSpPr>
          <a:spLocks xmlns:a="http://schemas.openxmlformats.org/drawingml/2006/main" noChangeShapeType="1"/>
        </cdr:cNvSpPr>
      </cdr:nvSpPr>
      <cdr:spPr bwMode="auto">
        <a:xfrm xmlns:a="http://schemas.openxmlformats.org/drawingml/2006/main">
          <a:off x="8063411" y="239507"/>
          <a:ext cx="4830" cy="5109414"/>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prstDash val="dash"/>
          <a:round/>
          <a:headEnd/>
          <a:tailEnd type="none" w="med" len="med"/>
        </a:ln>
        <a:extLst xmlns:a="http://schemas.openxmlformats.org/drawingml/2006/main">
          <a:ext uri="{909E8E84-426E-40dd-AFC4-6F175D3DCCD1}">
            <a14:hiddenFill xmlns:lc="http://schemas.openxmlformats.org/drawingml/2006/lockedCanvas" xmlns="" xmlns:a14="http://schemas.microsoft.com/office/drawing/2010/main">
              <a:noFill/>
            </a14:hiddenFill>
          </a:ext>
        </a:extLst>
      </cdr:spPr>
      <cdr:txBody>
        <a:bodyPr xmlns:a="http://schemas.openxmlformats.org/drawingml/2006/main"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a:p>
      </cdr:txBody>
    </cdr:sp>
  </cdr:relSizeAnchor>
  <cdr:relSizeAnchor xmlns:cdr="http://schemas.openxmlformats.org/drawingml/2006/chartDrawing">
    <cdr:from>
      <cdr:x>0.56721</cdr:x>
      <cdr:y>0</cdr:y>
    </cdr:from>
    <cdr:to>
      <cdr:x>0.85832</cdr:x>
      <cdr:y>0.07504</cdr:y>
    </cdr:to>
    <cdr:sp macro="" textlink="">
      <cdr:nvSpPr>
        <cdr:cNvPr id="6" name="Tekstfelt 5"/>
        <cdr:cNvSpPr txBox="1"/>
      </cdr:nvSpPr>
      <cdr:spPr>
        <a:xfrm xmlns:a="http://schemas.openxmlformats.org/drawingml/2006/main">
          <a:off x="5169644" y="0"/>
          <a:ext cx="2653211" cy="4383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a-DK" sz="1800">
              <a:latin typeface="Garamond" panose="02020404030301010803" pitchFamily="18" charset="0"/>
            </a:rPr>
            <a:t>Tax Cuts and Jobs Act</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309100" cy="6070600"/>
    <xdr:graphicFrame macro="">
      <xdr:nvGraphicFramePr>
        <xdr:cNvPr id="2" name="Chart 1">
          <a:extLst>
            <a:ext uri="{FF2B5EF4-FFF2-40B4-BE49-F238E27FC236}">
              <a16:creationId xmlns:a16="http://schemas.microsoft.com/office/drawing/2014/main" id="{443357EA-B91B-3E60-3780-D92A6A85BAC4}"/>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0.09795</cdr:x>
      <cdr:y>0.53055</cdr:y>
    </cdr:from>
    <cdr:to>
      <cdr:x>0.42741</cdr:x>
      <cdr:y>0.67218</cdr:y>
    </cdr:to>
    <cdr:sp macro="" textlink="">
      <cdr:nvSpPr>
        <cdr:cNvPr id="2" name="TextBox 1">
          <a:extLst xmlns:a="http://schemas.openxmlformats.org/drawingml/2006/main">
            <a:ext uri="{FF2B5EF4-FFF2-40B4-BE49-F238E27FC236}">
              <a16:creationId xmlns:a16="http://schemas.microsoft.com/office/drawing/2014/main" id="{4536E319-A116-F5DF-832F-896FD0E78EB0}"/>
            </a:ext>
          </a:extLst>
        </cdr:cNvPr>
        <cdr:cNvSpPr txBox="1"/>
      </cdr:nvSpPr>
      <cdr:spPr>
        <a:xfrm xmlns:a="http://schemas.openxmlformats.org/drawingml/2006/main">
          <a:off x="911802" y="3220744"/>
          <a:ext cx="3066977" cy="8597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GB" sz="1600" baseline="0">
              <a:solidFill>
                <a:schemeClr val="accent1">
                  <a:lumMod val="75000"/>
                </a:schemeClr>
              </a:solidFill>
              <a:latin typeface="Garamond" panose="02020404030301010803" pitchFamily="18" charset="0"/>
            </a:rPr>
            <a:t>Profits shifted to havens </a:t>
          </a:r>
        </a:p>
        <a:p xmlns:a="http://schemas.openxmlformats.org/drawingml/2006/main">
          <a:pPr algn="ctr"/>
          <a:r>
            <a:rPr lang="en-GB" sz="1600" baseline="0">
              <a:solidFill>
                <a:schemeClr val="accent1">
                  <a:lumMod val="75000"/>
                </a:schemeClr>
              </a:solidFill>
              <a:latin typeface="Garamond" panose="02020404030301010803" pitchFamily="18" charset="0"/>
            </a:rPr>
            <a:t>(left axis)</a:t>
          </a:r>
          <a:endParaRPr lang="en-DK" sz="1600">
            <a:solidFill>
              <a:schemeClr val="accent1">
                <a:lumMod val="75000"/>
              </a:schemeClr>
            </a:solidFill>
            <a:latin typeface="Garamond" panose="02020404030301010803" pitchFamily="18" charset="0"/>
          </a:endParaRPr>
        </a:p>
      </cdr:txBody>
    </cdr:sp>
  </cdr:relSizeAnchor>
  <cdr:relSizeAnchor xmlns:cdr="http://schemas.openxmlformats.org/drawingml/2006/chartDrawing">
    <cdr:from>
      <cdr:x>0.49129</cdr:x>
      <cdr:y>0.67836</cdr:y>
    </cdr:from>
    <cdr:to>
      <cdr:x>0.74462</cdr:x>
      <cdr:y>0.80644</cdr:y>
    </cdr:to>
    <cdr:sp macro="" textlink="">
      <cdr:nvSpPr>
        <cdr:cNvPr id="3" name="TextBox 1">
          <a:extLst xmlns:a="http://schemas.openxmlformats.org/drawingml/2006/main">
            <a:ext uri="{FF2B5EF4-FFF2-40B4-BE49-F238E27FC236}">
              <a16:creationId xmlns:a16="http://schemas.microsoft.com/office/drawing/2014/main" id="{5EA5B06F-0E4D-A107-25A1-69D414CD0EF0}"/>
            </a:ext>
          </a:extLst>
        </cdr:cNvPr>
        <cdr:cNvSpPr txBox="1"/>
      </cdr:nvSpPr>
      <cdr:spPr>
        <a:xfrm xmlns:a="http://schemas.openxmlformats.org/drawingml/2006/main">
          <a:off x="4573440" y="4118034"/>
          <a:ext cx="2358274" cy="7775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GB" sz="1600">
              <a:solidFill>
                <a:sysClr val="windowText" lastClr="000000"/>
              </a:solidFill>
              <a:latin typeface="Garamond" panose="02020404030301010803" pitchFamily="18" charset="0"/>
            </a:rPr>
            <a:t>Corporate</a:t>
          </a:r>
          <a:r>
            <a:rPr lang="en-GB" sz="1600" baseline="0">
              <a:solidFill>
                <a:sysClr val="windowText" lastClr="000000"/>
              </a:solidFill>
              <a:latin typeface="Garamond" panose="02020404030301010803" pitchFamily="18" charset="0"/>
            </a:rPr>
            <a:t> tax revenue loss (right axis)</a:t>
          </a:r>
          <a:endParaRPr lang="en-DK" sz="1600">
            <a:solidFill>
              <a:sysClr val="windowText" lastClr="000000"/>
            </a:solidFill>
            <a:latin typeface="Garamond" panose="02020404030301010803" pitchFamily="18" charset="0"/>
          </a:endParaRPr>
        </a:p>
      </cdr:txBody>
    </cdr:sp>
  </cdr:relSizeAnchor>
  <cdr:relSizeAnchor xmlns:cdr="http://schemas.openxmlformats.org/drawingml/2006/chartDrawing">
    <cdr:from>
      <cdr:x>0.77316</cdr:x>
      <cdr:y>0.12265</cdr:y>
    </cdr:from>
    <cdr:to>
      <cdr:x>0.77557</cdr:x>
      <cdr:y>0.78398</cdr:y>
    </cdr:to>
    <cdr:cxnSp macro="">
      <cdr:nvCxnSpPr>
        <cdr:cNvPr id="5" name="Straight Connector 4">
          <a:extLst xmlns:a="http://schemas.openxmlformats.org/drawingml/2006/main">
            <a:ext uri="{FF2B5EF4-FFF2-40B4-BE49-F238E27FC236}">
              <a16:creationId xmlns:a16="http://schemas.microsoft.com/office/drawing/2014/main" id="{EE824E42-16A2-C07A-4212-8415DB0EFA97}"/>
            </a:ext>
          </a:extLst>
        </cdr:cNvPr>
        <cdr:cNvCxnSpPr/>
      </cdr:nvCxnSpPr>
      <cdr:spPr>
        <a:xfrm xmlns:a="http://schemas.openxmlformats.org/drawingml/2006/main" flipV="1">
          <a:off x="7197461" y="744537"/>
          <a:ext cx="22435" cy="4014670"/>
        </a:xfrm>
        <a:prstGeom xmlns:a="http://schemas.openxmlformats.org/drawingml/2006/main" prst="line">
          <a:avLst/>
        </a:prstGeom>
        <a:ln xmlns:a="http://schemas.openxmlformats.org/drawingml/2006/main">
          <a:solidFill>
            <a:schemeClr val="tx1">
              <a:lumMod val="50000"/>
              <a:lumOff val="50000"/>
            </a:schemeClr>
          </a:solidFill>
          <a:prstDash val="lg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0.67258</cdr:x>
      <cdr:y>0.7862</cdr:y>
    </cdr:from>
    <cdr:to>
      <cdr:x>0.94508</cdr:x>
      <cdr:y>0.91428</cdr:y>
    </cdr:to>
    <cdr:sp macro="" textlink="">
      <cdr:nvSpPr>
        <cdr:cNvPr id="7" name="TextBox 1">
          <a:extLst xmlns:a="http://schemas.openxmlformats.org/drawingml/2006/main">
            <a:ext uri="{FF2B5EF4-FFF2-40B4-BE49-F238E27FC236}">
              <a16:creationId xmlns:a16="http://schemas.microsoft.com/office/drawing/2014/main" id="{0FE57902-BCBB-77E1-7BF7-39BBFAA92486}"/>
            </a:ext>
          </a:extLst>
        </cdr:cNvPr>
        <cdr:cNvSpPr txBox="1"/>
      </cdr:nvSpPr>
      <cdr:spPr>
        <a:xfrm xmlns:a="http://schemas.openxmlformats.org/drawingml/2006/main">
          <a:off x="6261099" y="4772706"/>
          <a:ext cx="2536745" cy="7775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600">
              <a:solidFill>
                <a:schemeClr val="accent3">
                  <a:lumMod val="75000"/>
                </a:schemeClr>
              </a:solidFill>
              <a:latin typeface="Garamond" panose="02020404030301010803" pitchFamily="18" charset="0"/>
            </a:rPr>
            <a:t>Base Erosion &amp;</a:t>
          </a:r>
          <a:r>
            <a:rPr lang="en-GB" sz="1600" baseline="0">
              <a:solidFill>
                <a:schemeClr val="accent3">
                  <a:lumMod val="75000"/>
                </a:schemeClr>
              </a:solidFill>
              <a:latin typeface="Garamond" panose="02020404030301010803" pitchFamily="18" charset="0"/>
            </a:rPr>
            <a:t> </a:t>
          </a:r>
          <a:r>
            <a:rPr lang="en-GB" sz="1600">
              <a:solidFill>
                <a:schemeClr val="accent3">
                  <a:lumMod val="75000"/>
                </a:schemeClr>
              </a:solidFill>
              <a:latin typeface="Garamond" panose="02020404030301010803" pitchFamily="18" charset="0"/>
            </a:rPr>
            <a:t>Profit </a:t>
          </a:r>
        </a:p>
        <a:p xmlns:a="http://schemas.openxmlformats.org/drawingml/2006/main">
          <a:r>
            <a:rPr lang="en-GB" sz="1600">
              <a:solidFill>
                <a:schemeClr val="accent3">
                  <a:lumMod val="75000"/>
                </a:schemeClr>
              </a:solidFill>
              <a:latin typeface="Garamond" panose="02020404030301010803" pitchFamily="18" charset="0"/>
            </a:rPr>
            <a:t>Shifting</a:t>
          </a:r>
          <a:r>
            <a:rPr lang="en-GB" sz="1600" baseline="0">
              <a:solidFill>
                <a:schemeClr val="accent3">
                  <a:lumMod val="75000"/>
                </a:schemeClr>
              </a:solidFill>
              <a:latin typeface="Garamond" panose="02020404030301010803" pitchFamily="18" charset="0"/>
            </a:rPr>
            <a:t> </a:t>
          </a:r>
          <a:r>
            <a:rPr lang="en-GB" sz="1600">
              <a:solidFill>
                <a:schemeClr val="accent3">
                  <a:lumMod val="75000"/>
                </a:schemeClr>
              </a:solidFill>
              <a:latin typeface="Garamond" panose="02020404030301010803" pitchFamily="18" charset="0"/>
            </a:rPr>
            <a:t>initiated (2015)</a:t>
          </a:r>
          <a:endParaRPr lang="en-DK" sz="1600">
            <a:solidFill>
              <a:schemeClr val="accent3">
                <a:lumMod val="75000"/>
              </a:schemeClr>
            </a:solidFill>
            <a:latin typeface="Garamond" panose="02020404030301010803" pitchFamily="18" charset="0"/>
          </a:endParaRPr>
        </a:p>
      </cdr:txBody>
    </cdr:sp>
  </cdr:relSizeAnchor>
  <cdr:relSizeAnchor xmlns:cdr="http://schemas.openxmlformats.org/drawingml/2006/chartDrawing">
    <cdr:from>
      <cdr:x>0.82128</cdr:x>
      <cdr:y>0.1181</cdr:y>
    </cdr:from>
    <cdr:to>
      <cdr:x>0.82192</cdr:x>
      <cdr:y>0.61589</cdr:y>
    </cdr:to>
    <cdr:cxnSp macro="">
      <cdr:nvCxnSpPr>
        <cdr:cNvPr id="8" name="Straight Connector 7">
          <a:extLst xmlns:a="http://schemas.openxmlformats.org/drawingml/2006/main">
            <a:ext uri="{FF2B5EF4-FFF2-40B4-BE49-F238E27FC236}">
              <a16:creationId xmlns:a16="http://schemas.microsoft.com/office/drawing/2014/main" id="{7E6C8ADE-3BC4-97EE-569A-4D96A14F0813}"/>
            </a:ext>
          </a:extLst>
        </cdr:cNvPr>
        <cdr:cNvCxnSpPr/>
      </cdr:nvCxnSpPr>
      <cdr:spPr>
        <a:xfrm xmlns:a="http://schemas.openxmlformats.org/drawingml/2006/main" flipV="1">
          <a:off x="7645344" y="716914"/>
          <a:ext cx="5958" cy="3021884"/>
        </a:xfrm>
        <a:prstGeom xmlns:a="http://schemas.openxmlformats.org/drawingml/2006/main" prst="line">
          <a:avLst/>
        </a:prstGeom>
        <a:ln xmlns:a="http://schemas.openxmlformats.org/drawingml/2006/main">
          <a:solidFill>
            <a:srgbClr val="FF0000"/>
          </a:solidFill>
          <a:prstDash val="lg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0.78308</cdr:x>
      <cdr:y>0.61773</cdr:y>
    </cdr:from>
    <cdr:to>
      <cdr:x>0.90219</cdr:x>
      <cdr:y>0.74581</cdr:y>
    </cdr:to>
    <cdr:sp macro="" textlink="">
      <cdr:nvSpPr>
        <cdr:cNvPr id="10" name="TextBox 1">
          <a:extLst xmlns:a="http://schemas.openxmlformats.org/drawingml/2006/main">
            <a:ext uri="{FF2B5EF4-FFF2-40B4-BE49-F238E27FC236}">
              <a16:creationId xmlns:a16="http://schemas.microsoft.com/office/drawing/2014/main" id="{BC5A207B-A8B1-88CF-E6F2-B3B6CF2E0379}"/>
            </a:ext>
          </a:extLst>
        </cdr:cNvPr>
        <cdr:cNvSpPr txBox="1"/>
      </cdr:nvSpPr>
      <cdr:spPr>
        <a:xfrm xmlns:a="http://schemas.openxmlformats.org/drawingml/2006/main">
          <a:off x="7289800" y="3749981"/>
          <a:ext cx="1108807" cy="7775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600">
              <a:solidFill>
                <a:srgbClr val="FF0000"/>
              </a:solidFill>
              <a:latin typeface="Garamond" panose="02020404030301010803" pitchFamily="18" charset="0"/>
            </a:rPr>
            <a:t>Tax Cuts</a:t>
          </a:r>
          <a:r>
            <a:rPr lang="en-GB" sz="1600" baseline="0">
              <a:solidFill>
                <a:srgbClr val="FF0000"/>
              </a:solidFill>
              <a:latin typeface="Garamond" panose="02020404030301010803" pitchFamily="18" charset="0"/>
            </a:rPr>
            <a:t> </a:t>
          </a:r>
          <a:r>
            <a:rPr lang="en-GB" sz="1600">
              <a:solidFill>
                <a:srgbClr val="FF0000"/>
              </a:solidFill>
              <a:latin typeface="Garamond" panose="02020404030301010803" pitchFamily="18" charset="0"/>
            </a:rPr>
            <a:t>and Jobs Act (2018)</a:t>
          </a:r>
          <a:endParaRPr lang="en-DK" sz="1600">
            <a:solidFill>
              <a:srgbClr val="FF0000"/>
            </a:solidFill>
            <a:latin typeface="Garamond" panose="02020404030301010803" pitchFamily="18" charset="0"/>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9</xdr:col>
      <xdr:colOff>589455</xdr:colOff>
      <xdr:row>55</xdr:row>
      <xdr:rowOff>188091</xdr:rowOff>
    </xdr:from>
    <xdr:to>
      <xdr:col>18</xdr:col>
      <xdr:colOff>635000</xdr:colOff>
      <xdr:row>69</xdr:row>
      <xdr:rowOff>120432</xdr:rowOff>
    </xdr:to>
    <xdr:graphicFrame macro="">
      <xdr:nvGraphicFramePr>
        <xdr:cNvPr id="2" name="Chart 1">
          <a:extLst>
            <a:ext uri="{FF2B5EF4-FFF2-40B4-BE49-F238E27FC236}">
              <a16:creationId xmlns:a16="http://schemas.microsoft.com/office/drawing/2014/main" id="{F38B6C3C-D568-364B-ACFF-806468CC6D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57</xdr:col>
      <xdr:colOff>50229</xdr:colOff>
      <xdr:row>53</xdr:row>
      <xdr:rowOff>1770</xdr:rowOff>
    </xdr:from>
    <xdr:to>
      <xdr:col>62</xdr:col>
      <xdr:colOff>52112</xdr:colOff>
      <xdr:row>69</xdr:row>
      <xdr:rowOff>37866</xdr:rowOff>
    </xdr:to>
    <xdr:graphicFrame macro="">
      <xdr:nvGraphicFramePr>
        <xdr:cNvPr id="3" name="Diagram 1">
          <a:extLst>
            <a:ext uri="{FF2B5EF4-FFF2-40B4-BE49-F238E27FC236}">
              <a16:creationId xmlns:a16="http://schemas.microsoft.com/office/drawing/2014/main" id="{1B090292-CE7D-5B43-920B-81DBBFC161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63</xdr:col>
      <xdr:colOff>26713</xdr:colOff>
      <xdr:row>52</xdr:row>
      <xdr:rowOff>191376</xdr:rowOff>
    </xdr:from>
    <xdr:to>
      <xdr:col>69</xdr:col>
      <xdr:colOff>459353</xdr:colOff>
      <xdr:row>69</xdr:row>
      <xdr:rowOff>162299</xdr:rowOff>
    </xdr:to>
    <xdr:graphicFrame macro="">
      <xdr:nvGraphicFramePr>
        <xdr:cNvPr id="4" name="Diagram 2">
          <a:extLst>
            <a:ext uri="{FF2B5EF4-FFF2-40B4-BE49-F238E27FC236}">
              <a16:creationId xmlns:a16="http://schemas.microsoft.com/office/drawing/2014/main" id="{B78D568C-5E22-0C44-BA1D-F2C537034E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281372</xdr:colOff>
      <xdr:row>55</xdr:row>
      <xdr:rowOff>106416</xdr:rowOff>
    </xdr:from>
    <xdr:to>
      <xdr:col>28</xdr:col>
      <xdr:colOff>255097</xdr:colOff>
      <xdr:row>68</xdr:row>
      <xdr:rowOff>145392</xdr:rowOff>
    </xdr:to>
    <xdr:graphicFrame macro="">
      <xdr:nvGraphicFramePr>
        <xdr:cNvPr id="5" name="Chart 4">
          <a:extLst>
            <a:ext uri="{FF2B5EF4-FFF2-40B4-BE49-F238E27FC236}">
              <a16:creationId xmlns:a16="http://schemas.microsoft.com/office/drawing/2014/main" id="{19AED555-4D44-0D43-94F1-B605377580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303268</xdr:colOff>
      <xdr:row>54</xdr:row>
      <xdr:rowOff>51676</xdr:rowOff>
    </xdr:from>
    <xdr:to>
      <xdr:col>10</xdr:col>
      <xdr:colOff>463112</xdr:colOff>
      <xdr:row>67</xdr:row>
      <xdr:rowOff>90652</xdr:rowOff>
    </xdr:to>
    <xdr:graphicFrame macro="">
      <xdr:nvGraphicFramePr>
        <xdr:cNvPr id="6" name="Chart 5">
          <a:extLst>
            <a:ext uri="{FF2B5EF4-FFF2-40B4-BE49-F238E27FC236}">
              <a16:creationId xmlns:a16="http://schemas.microsoft.com/office/drawing/2014/main" id="{87912E3F-D132-4A4B-A95B-94D610E632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10</xdr:col>
      <xdr:colOff>184150</xdr:colOff>
      <xdr:row>3</xdr:row>
      <xdr:rowOff>50800</xdr:rowOff>
    </xdr:from>
    <xdr:to>
      <xdr:col>16</xdr:col>
      <xdr:colOff>622300</xdr:colOff>
      <xdr:row>39</xdr:row>
      <xdr:rowOff>152400</xdr:rowOff>
    </xdr:to>
    <xdr:graphicFrame macro="">
      <xdr:nvGraphicFramePr>
        <xdr:cNvPr id="2" name="Chart 1">
          <a:extLst>
            <a:ext uri="{FF2B5EF4-FFF2-40B4-BE49-F238E27FC236}">
              <a16:creationId xmlns:a16="http://schemas.microsoft.com/office/drawing/2014/main" id="{79150149-F242-374D-B1F5-419DB5B8F5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9</xdr:col>
      <xdr:colOff>44450</xdr:colOff>
      <xdr:row>1</xdr:row>
      <xdr:rowOff>152400</xdr:rowOff>
    </xdr:from>
    <xdr:to>
      <xdr:col>16</xdr:col>
      <xdr:colOff>381000</xdr:colOff>
      <xdr:row>40</xdr:row>
      <xdr:rowOff>50800</xdr:rowOff>
    </xdr:to>
    <xdr:graphicFrame macro="">
      <xdr:nvGraphicFramePr>
        <xdr:cNvPr id="2" name="Chart 1">
          <a:extLst>
            <a:ext uri="{FF2B5EF4-FFF2-40B4-BE49-F238E27FC236}">
              <a16:creationId xmlns:a16="http://schemas.microsoft.com/office/drawing/2014/main" id="{EDC031D0-1950-9842-B8FB-9C5BBC1221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0.10576</cdr:x>
      <cdr:y>0.12226</cdr:y>
    </cdr:from>
    <cdr:to>
      <cdr:x>0.13749</cdr:x>
      <cdr:y>0.1363</cdr:y>
    </cdr:to>
    <cdr:sp macro="" textlink="">
      <cdr:nvSpPr>
        <cdr:cNvPr id="4" name="Rectangle 3"/>
        <cdr:cNvSpPr/>
      </cdr:nvSpPr>
      <cdr:spPr>
        <a:xfrm xmlns:a="http://schemas.openxmlformats.org/drawingml/2006/main">
          <a:off x="984883" y="743927"/>
          <a:ext cx="295472" cy="85430"/>
        </a:xfrm>
        <a:prstGeom xmlns:a="http://schemas.openxmlformats.org/drawingml/2006/main" prst="rect">
          <a:avLst/>
        </a:prstGeom>
        <a:solidFill xmlns:a="http://schemas.openxmlformats.org/drawingml/2006/main">
          <a:schemeClr val="bg1"/>
        </a:solidFill>
        <a:ln xmlns:a="http://schemas.openxmlformats.org/drawingml/2006/main">
          <a:no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0.09463</cdr:x>
      <cdr:y>0.12277</cdr:y>
    </cdr:from>
    <cdr:to>
      <cdr:x>0.10716</cdr:x>
      <cdr:y>0.13635</cdr:y>
    </cdr:to>
    <cdr:cxnSp macro="">
      <cdr:nvCxnSpPr>
        <cdr:cNvPr id="7" name="Straight Connector 6">
          <a:extLst xmlns:a="http://schemas.openxmlformats.org/drawingml/2006/main">
            <a:ext uri="{FF2B5EF4-FFF2-40B4-BE49-F238E27FC236}">
              <a16:creationId xmlns:a16="http://schemas.microsoft.com/office/drawing/2014/main" id="{0EE372A0-F1F3-E34E-A344-CBB3B2C480F0}"/>
            </a:ext>
          </a:extLst>
        </cdr:cNvPr>
        <cdr:cNvCxnSpPr/>
      </cdr:nvCxnSpPr>
      <cdr:spPr>
        <a:xfrm xmlns:a="http://schemas.openxmlformats.org/drawingml/2006/main">
          <a:off x="881221" y="747015"/>
          <a:ext cx="116680" cy="82631"/>
        </a:xfrm>
        <a:prstGeom xmlns:a="http://schemas.openxmlformats.org/drawingml/2006/main" prst="line">
          <a:avLst/>
        </a:prstGeom>
        <a:ln xmlns:a="http://schemas.openxmlformats.org/drawingml/2006/main" w="9525">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0.0957</cdr:x>
      <cdr:y>0.10938</cdr:y>
    </cdr:from>
    <cdr:to>
      <cdr:x>0.10822</cdr:x>
      <cdr:y>0.12296</cdr:y>
    </cdr:to>
    <cdr:cxnSp macro="">
      <cdr:nvCxnSpPr>
        <cdr:cNvPr id="11" name="Straight Connector 10">
          <a:extLst xmlns:a="http://schemas.openxmlformats.org/drawingml/2006/main">
            <a:ext uri="{FF2B5EF4-FFF2-40B4-BE49-F238E27FC236}">
              <a16:creationId xmlns:a16="http://schemas.microsoft.com/office/drawing/2014/main" id="{6732FDC8-75ED-F545-8CD3-7D7C6DDFC83C}"/>
            </a:ext>
          </a:extLst>
        </cdr:cNvPr>
        <cdr:cNvCxnSpPr/>
      </cdr:nvCxnSpPr>
      <cdr:spPr>
        <a:xfrm xmlns:a="http://schemas.openxmlformats.org/drawingml/2006/main">
          <a:off x="891178" y="665557"/>
          <a:ext cx="116587" cy="82632"/>
        </a:xfrm>
        <a:prstGeom xmlns:a="http://schemas.openxmlformats.org/drawingml/2006/main" prst="line">
          <a:avLst/>
        </a:prstGeom>
        <a:ln xmlns:a="http://schemas.openxmlformats.org/drawingml/2006/main" w="9525">
          <a:solidFill>
            <a:schemeClr val="tx1"/>
          </a:solidFill>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dr:relSizeAnchor xmlns:cdr="http://schemas.openxmlformats.org/drawingml/2006/chartDrawing">
    <cdr:from>
      <cdr:x>0.01364</cdr:x>
      <cdr:y>0.03994</cdr:y>
    </cdr:from>
    <cdr:to>
      <cdr:x>0.11175</cdr:x>
      <cdr:y>0.08558</cdr:y>
    </cdr:to>
    <cdr:sp macro="" textlink="">
      <cdr:nvSpPr>
        <cdr:cNvPr id="2" name="TextBox 1"/>
        <cdr:cNvSpPr txBox="1"/>
      </cdr:nvSpPr>
      <cdr:spPr>
        <a:xfrm xmlns:a="http://schemas.openxmlformats.org/drawingml/2006/main">
          <a:off x="127000" y="242460"/>
          <a:ext cx="913316" cy="27706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a-DK" sz="1800">
              <a:latin typeface="Garamond" panose="02020404030301010803" pitchFamily="18" charset="0"/>
            </a:rPr>
            <a:t>1475%</a:t>
          </a:r>
        </a:p>
      </cdr:txBody>
    </cdr:sp>
  </cdr:relSizeAnchor>
</c:userShapes>
</file>

<file path=xl/drawings/drawing3.xml><?xml version="1.0" encoding="utf-8"?>
<xdr:wsDr xmlns:xdr="http://schemas.openxmlformats.org/drawingml/2006/spreadsheetDrawing" xmlns:a="http://schemas.openxmlformats.org/drawingml/2006/main">
  <xdr:twoCellAnchor>
    <xdr:from>
      <xdr:col>7</xdr:col>
      <xdr:colOff>343546</xdr:colOff>
      <xdr:row>2</xdr:row>
      <xdr:rowOff>16790</xdr:rowOff>
    </xdr:from>
    <xdr:to>
      <xdr:col>15</xdr:col>
      <xdr:colOff>7749</xdr:colOff>
      <xdr:row>17</xdr:row>
      <xdr:rowOff>15498</xdr:rowOff>
    </xdr:to>
    <xdr:graphicFrame macro="">
      <xdr:nvGraphicFramePr>
        <xdr:cNvPr id="2" name="Chart 1">
          <a:extLst>
            <a:ext uri="{FF2B5EF4-FFF2-40B4-BE49-F238E27FC236}">
              <a16:creationId xmlns:a16="http://schemas.microsoft.com/office/drawing/2014/main" id="{8B8F9785-46B2-1C40-9BB3-089D53328C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absoluteAnchor>
    <xdr:pos x="0" y="0"/>
    <xdr:ext cx="9309100" cy="6070600"/>
    <xdr:graphicFrame macro="">
      <xdr:nvGraphicFramePr>
        <xdr:cNvPr id="2" name="Chart 1">
          <a:extLst>
            <a:ext uri="{FF2B5EF4-FFF2-40B4-BE49-F238E27FC236}">
              <a16:creationId xmlns:a16="http://schemas.microsoft.com/office/drawing/2014/main" id="{AA2CC03D-8100-68F7-08D0-22BA7871393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0.66803</cdr:x>
      <cdr:y>0.43305</cdr:y>
    </cdr:from>
    <cdr:to>
      <cdr:x>0.92486</cdr:x>
      <cdr:y>0.48893</cdr:y>
    </cdr:to>
    <cdr:sp macro="" textlink="">
      <cdr:nvSpPr>
        <cdr:cNvPr id="3" name="Rectangle 2"/>
        <cdr:cNvSpPr/>
      </cdr:nvSpPr>
      <cdr:spPr>
        <a:xfrm xmlns:a="http://schemas.openxmlformats.org/drawingml/2006/main">
          <a:off x="6210300" y="2628900"/>
          <a:ext cx="2387600" cy="33921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800" u="none" baseline="0">
              <a:ln>
                <a:noFill/>
              </a:ln>
              <a:solidFill>
                <a:srgbClr val="000000"/>
              </a:solidFill>
              <a:effectLst/>
              <a:latin typeface="Garamond"/>
              <a:cs typeface="Garamond"/>
            </a:rPr>
            <a:t>Global average: 10%</a:t>
          </a:r>
        </a:p>
      </cdr:txBody>
    </cdr:sp>
  </cdr:relSizeAnchor>
  <cdr:relSizeAnchor xmlns:cdr="http://schemas.openxmlformats.org/drawingml/2006/chartDrawing">
    <cdr:from>
      <cdr:x>0.10246</cdr:x>
      <cdr:y>0.50628</cdr:y>
    </cdr:from>
    <cdr:to>
      <cdr:x>0.94126</cdr:x>
      <cdr:y>0.50628</cdr:y>
    </cdr:to>
    <cdr:cxnSp macro="">
      <cdr:nvCxnSpPr>
        <cdr:cNvPr id="4" name="Connecteur droit avec flèche 9">
          <a:extLst xmlns:a="http://schemas.openxmlformats.org/drawingml/2006/main">
            <a:ext uri="{FF2B5EF4-FFF2-40B4-BE49-F238E27FC236}">
              <a16:creationId xmlns:a16="http://schemas.microsoft.com/office/drawing/2014/main" id="{FA1F07C1-1052-C647-A3CE-249427C466A1}"/>
            </a:ext>
          </a:extLst>
        </cdr:cNvPr>
        <cdr:cNvCxnSpPr/>
      </cdr:nvCxnSpPr>
      <cdr:spPr>
        <a:xfrm xmlns:a="http://schemas.openxmlformats.org/drawingml/2006/main">
          <a:off x="952500" y="3073400"/>
          <a:ext cx="7797800" cy="0"/>
        </a:xfrm>
        <a:prstGeom xmlns:a="http://schemas.openxmlformats.org/drawingml/2006/main" prst="straightConnector1">
          <a:avLst/>
        </a:prstGeom>
        <a:ln xmlns:a="http://schemas.openxmlformats.org/drawingml/2006/main" w="19050">
          <a:solidFill>
            <a:schemeClr val="tx1"/>
          </a:solidFill>
          <a:tailEnd type="none"/>
        </a:ln>
        <a:effectLst xmlns:a="http://schemas.openxmlformats.org/drawingml/2006/main"/>
      </cdr:spPr>
      <cdr:style>
        <a:lnRef xmlns:a="http://schemas.openxmlformats.org/drawingml/2006/main" idx="2">
          <a:schemeClr val="accent1"/>
        </a:lnRef>
        <a:fillRef xmlns:a="http://schemas.openxmlformats.org/drawingml/2006/main" idx="0">
          <a:schemeClr val="accent1"/>
        </a:fillRef>
        <a:effectRef xmlns:a="http://schemas.openxmlformats.org/drawingml/2006/main" idx="1">
          <a:schemeClr val="accent1"/>
        </a:effectRef>
        <a:fontRef xmlns:a="http://schemas.openxmlformats.org/drawingml/2006/main" idx="minor">
          <a:schemeClr val="tx1"/>
        </a:fontRef>
      </cdr:style>
    </cdr:cxnSp>
  </cdr:relSizeAnchor>
</c:userShapes>
</file>

<file path=xl/drawings/drawing6.xml><?xml version="1.0" encoding="utf-8"?>
<xdr:wsDr xmlns:xdr="http://schemas.openxmlformats.org/drawingml/2006/spreadsheetDrawing" xmlns:a="http://schemas.openxmlformats.org/drawingml/2006/main">
  <xdr:twoCellAnchor>
    <xdr:from>
      <xdr:col>6</xdr:col>
      <xdr:colOff>393700</xdr:colOff>
      <xdr:row>5</xdr:row>
      <xdr:rowOff>50800</xdr:rowOff>
    </xdr:from>
    <xdr:to>
      <xdr:col>15</xdr:col>
      <xdr:colOff>736600</xdr:colOff>
      <xdr:row>27</xdr:row>
      <xdr:rowOff>82550</xdr:rowOff>
    </xdr:to>
    <xdr:graphicFrame macro="">
      <xdr:nvGraphicFramePr>
        <xdr:cNvPr id="2" name="Chart 1">
          <a:extLst>
            <a:ext uri="{FF2B5EF4-FFF2-40B4-BE49-F238E27FC236}">
              <a16:creationId xmlns:a16="http://schemas.microsoft.com/office/drawing/2014/main" id="{AC272166-5548-B94D-9657-2AC1E2705C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9</xdr:col>
      <xdr:colOff>711200</xdr:colOff>
      <xdr:row>12</xdr:row>
      <xdr:rowOff>76200</xdr:rowOff>
    </xdr:from>
    <xdr:to>
      <xdr:col>19</xdr:col>
      <xdr:colOff>38100</xdr:colOff>
      <xdr:row>34</xdr:row>
      <xdr:rowOff>69850</xdr:rowOff>
    </xdr:to>
    <xdr:graphicFrame macro="">
      <xdr:nvGraphicFramePr>
        <xdr:cNvPr id="2" name="Chart 1">
          <a:extLst>
            <a:ext uri="{FF2B5EF4-FFF2-40B4-BE49-F238E27FC236}">
              <a16:creationId xmlns:a16="http://schemas.microsoft.com/office/drawing/2014/main" id="{7FD57578-9C4D-034D-967E-4AAA22111E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82550</xdr:colOff>
      <xdr:row>1</xdr:row>
      <xdr:rowOff>12700</xdr:rowOff>
    </xdr:from>
    <xdr:to>
      <xdr:col>9</xdr:col>
      <xdr:colOff>527050</xdr:colOff>
      <xdr:row>14</xdr:row>
      <xdr:rowOff>114300</xdr:rowOff>
    </xdr:to>
    <xdr:graphicFrame macro="">
      <xdr:nvGraphicFramePr>
        <xdr:cNvPr id="2" name="Chart 1">
          <a:extLst>
            <a:ext uri="{FF2B5EF4-FFF2-40B4-BE49-F238E27FC236}">
              <a16:creationId xmlns:a16="http://schemas.microsoft.com/office/drawing/2014/main" id="{FDE27D59-8764-2915-EFC0-B611B05B50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absoluteAnchor>
    <xdr:pos x="0" y="0"/>
    <xdr:ext cx="9289551" cy="6064607"/>
    <xdr:graphicFrame macro="">
      <xdr:nvGraphicFramePr>
        <xdr:cNvPr id="2" name="Chart 1">
          <a:extLst>
            <a:ext uri="{FF2B5EF4-FFF2-40B4-BE49-F238E27FC236}">
              <a16:creationId xmlns:a16="http://schemas.microsoft.com/office/drawing/2014/main" id="{F6E67969-2E52-5983-A8A1-E14666B54E2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3C1D4E4-2542-6341-96A9-CC4A8D82BC89}" name="Table167" displayName="Table167" ref="A1:D212" totalsRowShown="0">
  <autoFilter ref="A1:D212" xr:uid="{3924BC95-6640-1E42-8CFD-7EDB1B3CD13A}"/>
  <sortState xmlns:xlrd2="http://schemas.microsoft.com/office/spreadsheetml/2017/richdata2" ref="A2:D212">
    <sortCondition descending="1" ref="D1:D212"/>
  </sortState>
  <tableColumns count="4">
    <tableColumn id="1" xr3:uid="{30A3B56A-D4F0-2944-AFE5-FF369CA0F611}" name="year"/>
    <tableColumn id="2" xr3:uid="{D9835E53-7397-2247-B232-5CA6EB0597C5}" name="partner_code"/>
    <tableColumn id="5" xr3:uid="{1A0704FA-81F9-5D44-BAF0-5562EB0C172E}" name="partner_name"/>
    <tableColumn id="6" xr3:uid="{D20AF145-57BE-8A43-8CEE-3CFD8B738983}" name="profit_emp" dataDxfId="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7B22A47-5754-0A41-8A30-9FC5BDD13526}" name="Table3" displayName="Table3" ref="A1:E212" totalsRowShown="0">
  <autoFilter ref="A1:E212" xr:uid="{C56D3E9F-59C3-FF49-989D-2C54E821E18C}"/>
  <sortState xmlns:xlrd2="http://schemas.microsoft.com/office/spreadsheetml/2017/richdata2" ref="A2:D212">
    <sortCondition ref="D1:D212"/>
  </sortState>
  <tableColumns count="5">
    <tableColumn id="1" xr3:uid="{A4DE251D-A599-D74F-9652-B00E843FF5DD}" name="year"/>
    <tableColumn id="2" xr3:uid="{723CFB35-4E58-2E43-8218-506BED6113DA}" name="partner_code"/>
    <tableColumn id="3" xr3:uid="{FDC07AD8-AD2A-9D45-A4F9-5AE0C63746AB}" name="partner_name"/>
    <tableColumn id="4" xr3:uid="{E4987C6F-9EA2-164D-B688-CE59B5B2470D}" name="etr_paid"/>
    <tableColumn id="5" xr3:uid="{49436D0A-36A6-9542-95CD-0431228B1F22}" name="Column1" dataDxfId="0" dataCellStyle="Percent">
      <calculatedColumnFormula>Table3[[#This Row],[etr_paid]]/100</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DEE96DB-BC27-B34F-9C68-5A4422BDBAD7}" name="Table2" displayName="Table2" ref="A1:H41" totalsRowShown="0">
  <autoFilter ref="A1:H41" xr:uid="{2E78C159-89C4-2C43-BE4C-897627C744B1}"/>
  <sortState xmlns:xlrd2="http://schemas.microsoft.com/office/spreadsheetml/2017/richdata2" ref="A2:H41">
    <sortCondition ref="H1:H41"/>
  </sortState>
  <tableColumns count="8">
    <tableColumn id="1" xr3:uid="{9321A1CF-ADB0-EE49-992A-F2ED401D99E9}" name="year"/>
    <tableColumn id="2" xr3:uid="{F5245531-7F5F-B24F-BBA4-CF18D3C8AD9B}" name="parent_code"/>
    <tableColumn id="3" xr3:uid="{D8DB68F5-9CE8-1347-A548-643CF080E5C4}" name="parent_name"/>
    <tableColumn id="4" xr3:uid="{F73D1879-5568-874C-BF3A-2490A18A9B9D}" name="plbt_nodiv"/>
    <tableColumn id="5" xr3:uid="{5FC146A9-A3B1-BD49-A560-F5D88202CCCD}" name="plbt_pos"/>
    <tableColumn id="6" xr3:uid="{FD887AC2-2EA2-F242-8357-82B9BBA7FFEA}" name="etr_paid"/>
    <tableColumn id="7" xr3:uid="{CE2F7E7D-7E45-D14A-9406-BE4CC89A3399}" name="etr_paid_corrected"/>
    <tableColumn id="8" xr3:uid="{29318343-ED01-064F-9D18-BFDD84994336}" name="etr_paid_MIX"/>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5E891D8-61C7-AC43-BA5A-7D0B0271125A}" name="Table1" displayName="Table1" ref="A1:H29" totalsRowShown="0">
  <autoFilter ref="A1:H29" xr:uid="{68287550-4719-F144-B64C-577E404D1562}"/>
  <sortState xmlns:xlrd2="http://schemas.microsoft.com/office/spreadsheetml/2017/richdata2" ref="A2:H29">
    <sortCondition ref="H1:H29"/>
  </sortState>
  <tableColumns count="8">
    <tableColumn id="1" xr3:uid="{8E61F752-54AB-4048-920B-A5872F0613C1}" name="year"/>
    <tableColumn id="2" xr3:uid="{0C85F782-972D-564D-83E1-AFCC2F108CFB}" name="parent_code"/>
    <tableColumn id="3" xr3:uid="{B15B0DAD-31A5-9648-B3AB-3EE7F6C3B9E4}" name="parent_name"/>
    <tableColumn id="4" xr3:uid="{32F5D339-83EB-5F4C-B697-707F87A855FF}" name="total_profit_for"/>
    <tableColumn id="5" xr3:uid="{89EFD25E-C9B8-5046-8F42-59BB03E12A53}" name="total_profit_corrected_for"/>
    <tableColumn id="6" xr3:uid="{C8BDBC53-B129-3247-B8F2-462405B779B3}" name="perc_profit_th_for"/>
    <tableColumn id="7" xr3:uid="{1710A248-0650-164E-A4AB-731D14214AA0}" name="perc_profit_th_corrected_for"/>
    <tableColumn id="8" xr3:uid="{1A4A3C4A-705D-9E42-8174-948C05F9EF85}" name="perc_profit_th_MIX"/>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9188A-6658-3D40-B470-6CA8EB2BE245}">
  <sheetPr>
    <pageSetUpPr fitToPage="1"/>
  </sheetPr>
  <dimension ref="B2:J34"/>
  <sheetViews>
    <sheetView tabSelected="1" workbookViewId="0">
      <selection activeCell="B2" sqref="B2:D2"/>
    </sheetView>
  </sheetViews>
  <sheetFormatPr baseColWidth="10" defaultColWidth="11" defaultRowHeight="16" x14ac:dyDescent="0.2"/>
  <cols>
    <col min="1" max="1" width="11.33203125" customWidth="1"/>
    <col min="2" max="2" width="50.6640625" customWidth="1"/>
    <col min="3" max="4" width="18.5" customWidth="1"/>
  </cols>
  <sheetData>
    <row r="2" spans="2:7" ht="24" x14ac:dyDescent="0.3">
      <c r="B2" s="124" t="s">
        <v>502</v>
      </c>
      <c r="C2" s="124"/>
      <c r="D2" s="124"/>
    </row>
    <row r="3" spans="2:7" ht="17" thickBot="1" x14ac:dyDescent="0.25">
      <c r="B3" s="30"/>
      <c r="C3" s="30"/>
      <c r="D3" s="30"/>
    </row>
    <row r="4" spans="2:7" s="19" customFormat="1" ht="65" customHeight="1" thickTop="1" x14ac:dyDescent="0.3">
      <c r="B4" s="31"/>
      <c r="C4" s="32" t="s">
        <v>483</v>
      </c>
      <c r="D4" s="32" t="s">
        <v>506</v>
      </c>
    </row>
    <row r="5" spans="2:7" ht="28" customHeight="1" x14ac:dyDescent="0.2">
      <c r="B5" s="33" t="s">
        <v>484</v>
      </c>
      <c r="C5" s="34">
        <v>101002</v>
      </c>
      <c r="D5" s="35"/>
    </row>
    <row r="6" spans="2:7" ht="28" customHeight="1" x14ac:dyDescent="0.2">
      <c r="B6" s="36" t="s">
        <v>485</v>
      </c>
      <c r="C6" s="37">
        <f>0.16*C5</f>
        <v>16160.32</v>
      </c>
      <c r="D6" s="38"/>
    </row>
    <row r="7" spans="2:7" ht="28" customHeight="1" x14ac:dyDescent="0.2">
      <c r="B7" s="36" t="s">
        <v>505</v>
      </c>
      <c r="C7" s="37">
        <f>C5-C6</f>
        <v>84841.68</v>
      </c>
      <c r="D7" s="38"/>
    </row>
    <row r="8" spans="2:7" ht="28" customHeight="1" x14ac:dyDescent="0.2">
      <c r="B8" s="36" t="s">
        <v>491</v>
      </c>
      <c r="C8" s="37">
        <v>16119.919199999998</v>
      </c>
      <c r="D8" s="38">
        <f t="shared" ref="D8:D12" si="0">C8/C$8</f>
        <v>1</v>
      </c>
    </row>
    <row r="9" spans="2:7" ht="28" customHeight="1" x14ac:dyDescent="0.2">
      <c r="B9" s="39" t="s">
        <v>503</v>
      </c>
      <c r="C9" s="37">
        <v>2827.9011937305104</v>
      </c>
      <c r="D9" s="38">
        <f t="shared" si="0"/>
        <v>0.1754289930764982</v>
      </c>
    </row>
    <row r="10" spans="2:7" ht="28" customHeight="1" x14ac:dyDescent="0.2">
      <c r="B10" s="39" t="s">
        <v>486</v>
      </c>
      <c r="C10" s="37">
        <v>996.37059708774677</v>
      </c>
      <c r="D10" s="38">
        <f t="shared" si="0"/>
        <v>6.1809900206431984E-2</v>
      </c>
      <c r="F10" s="23"/>
      <c r="G10" s="23"/>
    </row>
    <row r="11" spans="2:7" ht="28" customHeight="1" x14ac:dyDescent="0.2">
      <c r="B11" s="39" t="s">
        <v>504</v>
      </c>
      <c r="C11" s="37">
        <f>C8-C9</f>
        <v>13292.018006269489</v>
      </c>
      <c r="D11" s="38">
        <f t="shared" si="0"/>
        <v>0.82457100692350183</v>
      </c>
    </row>
    <row r="12" spans="2:7" ht="28" customHeight="1" thickBot="1" x14ac:dyDescent="0.25">
      <c r="B12" s="40" t="s">
        <v>487</v>
      </c>
      <c r="C12" s="41">
        <v>2763.0041845259293</v>
      </c>
      <c r="D12" s="42">
        <f t="shared" si="0"/>
        <v>0.17140310383974688</v>
      </c>
    </row>
    <row r="13" spans="2:7" ht="28" customHeight="1" thickTop="1" x14ac:dyDescent="0.2">
      <c r="B13" s="36"/>
      <c r="C13" s="37"/>
      <c r="D13" s="38"/>
    </row>
    <row r="14" spans="2:7" ht="28" customHeight="1" x14ac:dyDescent="0.2">
      <c r="B14" s="20"/>
      <c r="C14" s="21"/>
      <c r="D14" s="22"/>
    </row>
    <row r="15" spans="2:7" ht="28" customHeight="1" x14ac:dyDescent="0.2">
      <c r="B15" s="20"/>
      <c r="C15" s="22"/>
      <c r="D15" s="22"/>
    </row>
    <row r="16" spans="2:7" ht="28" hidden="1" customHeight="1" x14ac:dyDescent="0.2">
      <c r="B16" s="20" t="s">
        <v>488</v>
      </c>
      <c r="C16" s="21"/>
      <c r="D16" s="22"/>
    </row>
    <row r="17" spans="2:10" s="24" customFormat="1" ht="68" hidden="1" x14ac:dyDescent="0.2">
      <c r="C17" s="25" t="s">
        <v>489</v>
      </c>
      <c r="D17" s="25" t="s">
        <v>490</v>
      </c>
      <c r="E17" s="25" t="s">
        <v>491</v>
      </c>
      <c r="F17" s="25" t="s">
        <v>492</v>
      </c>
      <c r="G17" s="25" t="s">
        <v>493</v>
      </c>
      <c r="H17" s="25" t="s">
        <v>494</v>
      </c>
      <c r="I17" s="24" t="s">
        <v>495</v>
      </c>
      <c r="J17" s="24" t="s">
        <v>496</v>
      </c>
    </row>
    <row r="18" spans="2:10" hidden="1" x14ac:dyDescent="0.2">
      <c r="B18" t="s">
        <v>43</v>
      </c>
      <c r="C18" s="26">
        <v>15399.374523266943</v>
      </c>
      <c r="D18" s="26">
        <f t="shared" ref="D18:D23" si="1">I18-J18</f>
        <v>8319.077423266941</v>
      </c>
      <c r="E18" s="26">
        <v>2031.9622086035019</v>
      </c>
      <c r="F18" s="27">
        <v>250.10010146475051</v>
      </c>
      <c r="G18" s="26">
        <f>E18-F18</f>
        <v>1781.8621071387515</v>
      </c>
      <c r="H18" s="26">
        <v>142.56530860350179</v>
      </c>
      <c r="I18" s="26">
        <v>9869.9701232669413</v>
      </c>
      <c r="J18" s="26">
        <v>1550.8926999999999</v>
      </c>
    </row>
    <row r="19" spans="2:10" hidden="1" x14ac:dyDescent="0.2">
      <c r="B19" t="s">
        <v>497</v>
      </c>
      <c r="C19" s="26">
        <v>12257.490420093782</v>
      </c>
      <c r="D19" s="26">
        <f t="shared" si="1"/>
        <v>6802.6428042035495</v>
      </c>
      <c r="E19" s="26">
        <v>2158.054031898726</v>
      </c>
      <c r="F19" s="27">
        <v>607.52480430696869</v>
      </c>
      <c r="G19" s="26">
        <f t="shared" ref="G19:G23" si="2">E19-F19</f>
        <v>1550.5292275917573</v>
      </c>
      <c r="H19" s="26">
        <v>216.64169852807913</v>
      </c>
      <c r="I19" s="26">
        <v>8226.6995323208903</v>
      </c>
      <c r="J19" s="26">
        <v>1424.0567281173403</v>
      </c>
    </row>
    <row r="20" spans="2:10" hidden="1" x14ac:dyDescent="0.2">
      <c r="B20" t="s">
        <v>498</v>
      </c>
      <c r="C20" s="26">
        <v>9515.9094576425596</v>
      </c>
      <c r="D20" s="26">
        <f t="shared" si="1"/>
        <v>5709.5441764545412</v>
      </c>
      <c r="E20" s="26">
        <v>2058.8553443142414</v>
      </c>
      <c r="F20" s="27">
        <v>279.20939514492778</v>
      </c>
      <c r="G20" s="26">
        <f t="shared" si="2"/>
        <v>1779.6459491693136</v>
      </c>
      <c r="H20" s="26">
        <v>75.937242660380278</v>
      </c>
      <c r="I20" s="26">
        <v>7105.8986256354247</v>
      </c>
      <c r="J20" s="26">
        <v>1396.3544491808834</v>
      </c>
    </row>
    <row r="21" spans="2:10" hidden="1" x14ac:dyDescent="0.2">
      <c r="B21" t="s">
        <v>499</v>
      </c>
      <c r="C21" s="26">
        <v>23510.290207410835</v>
      </c>
      <c r="D21" s="26">
        <f t="shared" si="1"/>
        <v>11706.217591162649</v>
      </c>
      <c r="E21" s="26">
        <v>4761.5650269749749</v>
      </c>
      <c r="F21" s="27">
        <v>502.1114829499096</v>
      </c>
      <c r="G21" s="26">
        <f t="shared" si="2"/>
        <v>4259.4535440250656</v>
      </c>
      <c r="H21" s="26">
        <v>181.31738005695604</v>
      </c>
      <c r="I21" s="26">
        <v>13871.256408218043</v>
      </c>
      <c r="J21" s="26">
        <v>2165.0388170553942</v>
      </c>
    </row>
    <row r="22" spans="2:10" hidden="1" x14ac:dyDescent="0.2">
      <c r="B22" t="s">
        <v>415</v>
      </c>
      <c r="C22" s="26">
        <v>2415.8298805004606</v>
      </c>
      <c r="D22" s="26">
        <f t="shared" si="1"/>
        <v>1546.6610262337927</v>
      </c>
      <c r="E22" s="26">
        <v>504.85028234921282</v>
      </c>
      <c r="F22" s="26">
        <f>F23-F21-F20-F19-F18</f>
        <v>64.283275390623572</v>
      </c>
      <c r="G22" s="26">
        <f>E22-F22</f>
        <v>440.56700695858922</v>
      </c>
      <c r="H22" s="28">
        <v>-616.46162984891726</v>
      </c>
      <c r="I22" s="26">
        <v>1939.2392906004989</v>
      </c>
      <c r="J22" s="26">
        <v>392.57826436670609</v>
      </c>
    </row>
    <row r="23" spans="2:10" hidden="1" x14ac:dyDescent="0.2">
      <c r="B23" s="2" t="s">
        <v>500</v>
      </c>
      <c r="C23" s="29">
        <v>63098.894488914579</v>
      </c>
      <c r="D23" s="29">
        <f t="shared" si="1"/>
        <v>34084.143021321477</v>
      </c>
      <c r="E23" s="29">
        <v>11515.286894140656</v>
      </c>
      <c r="F23" s="29">
        <v>1703.2290592571803</v>
      </c>
      <c r="G23" s="29">
        <f t="shared" si="2"/>
        <v>9812.0578348834752</v>
      </c>
      <c r="H23" s="29">
        <f>H21+H20+H19+H18</f>
        <v>616.46162984891726</v>
      </c>
      <c r="I23" s="29">
        <v>41013.063980041799</v>
      </c>
      <c r="J23" s="29">
        <v>6928.9209587203241</v>
      </c>
    </row>
    <row r="24" spans="2:10" s="24" customFormat="1" ht="68" hidden="1" x14ac:dyDescent="0.2">
      <c r="C24" s="25" t="s">
        <v>489</v>
      </c>
      <c r="D24" s="25" t="s">
        <v>490</v>
      </c>
      <c r="E24" s="25" t="s">
        <v>491</v>
      </c>
      <c r="F24" s="25" t="s">
        <v>492</v>
      </c>
      <c r="G24" s="25" t="s">
        <v>493</v>
      </c>
      <c r="H24" s="25" t="s">
        <v>494</v>
      </c>
    </row>
    <row r="25" spans="2:10" hidden="1" x14ac:dyDescent="0.2">
      <c r="B25" t="s">
        <v>43</v>
      </c>
      <c r="C25" s="23">
        <f>C18/C$23</f>
        <v>0.24405141560716814</v>
      </c>
      <c r="D25" s="23">
        <f t="shared" ref="C25:H29" si="3">D18/D$23</f>
        <v>0.2440747129262692</v>
      </c>
      <c r="E25" s="23">
        <f t="shared" si="3"/>
        <v>0.17645780146714615</v>
      </c>
      <c r="F25" s="23">
        <f t="shared" si="3"/>
        <v>0.14683879429219301</v>
      </c>
      <c r="G25" s="23">
        <f t="shared" si="3"/>
        <v>0.18159922588347771</v>
      </c>
      <c r="H25" s="23">
        <f t="shared" si="3"/>
        <v>0.23126388034635956</v>
      </c>
    </row>
    <row r="26" spans="2:10" hidden="1" x14ac:dyDescent="0.2">
      <c r="B26" t="s">
        <v>497</v>
      </c>
      <c r="C26" s="23">
        <f t="shared" si="3"/>
        <v>0.19425840213804726</v>
      </c>
      <c r="D26" s="23">
        <f t="shared" si="3"/>
        <v>0.19958380059455003</v>
      </c>
      <c r="E26" s="23">
        <f t="shared" si="3"/>
        <v>0.18740775212442276</v>
      </c>
      <c r="F26" s="23">
        <f t="shared" si="3"/>
        <v>0.35669001829497027</v>
      </c>
      <c r="G26" s="23">
        <f t="shared" si="3"/>
        <v>0.15802283819397919</v>
      </c>
      <c r="H26" s="23">
        <f t="shared" si="3"/>
        <v>0.35142770942803658</v>
      </c>
    </row>
    <row r="27" spans="2:10" hidden="1" x14ac:dyDescent="0.2">
      <c r="B27" t="s">
        <v>498</v>
      </c>
      <c r="C27" s="23">
        <f t="shared" si="3"/>
        <v>0.1508094481641726</v>
      </c>
      <c r="D27" s="23">
        <f t="shared" si="3"/>
        <v>0.16751320908619918</v>
      </c>
      <c r="E27" s="23">
        <f t="shared" si="3"/>
        <v>0.17879323053269758</v>
      </c>
      <c r="F27" s="23">
        <f t="shared" si="3"/>
        <v>0.16392944544211674</v>
      </c>
      <c r="G27" s="23">
        <f t="shared" si="3"/>
        <v>0.18137336521217601</v>
      </c>
      <c r="H27" s="23">
        <f t="shared" si="3"/>
        <v>0.12318243177436854</v>
      </c>
    </row>
    <row r="28" spans="2:10" hidden="1" x14ac:dyDescent="0.2">
      <c r="B28" t="s">
        <v>499</v>
      </c>
      <c r="C28" s="23">
        <f t="shared" si="3"/>
        <v>0.37259432828163414</v>
      </c>
      <c r="D28" s="23">
        <f t="shared" si="3"/>
        <v>0.34345054777641837</v>
      </c>
      <c r="E28" s="23">
        <f t="shared" si="3"/>
        <v>0.41349946994354181</v>
      </c>
      <c r="F28" s="23">
        <f t="shared" si="3"/>
        <v>0.2947997394835975</v>
      </c>
      <c r="G28" s="23">
        <f t="shared" si="3"/>
        <v>0.43410399894729623</v>
      </c>
      <c r="H28" s="23">
        <f t="shared" si="3"/>
        <v>0.29412597845123534</v>
      </c>
    </row>
    <row r="29" spans="2:10" hidden="1" x14ac:dyDescent="0.2">
      <c r="B29" t="s">
        <v>415</v>
      </c>
      <c r="C29" s="23">
        <f>C22/C$23</f>
        <v>3.8286405808977866E-2</v>
      </c>
      <c r="D29" s="23">
        <f>D22/D$23</f>
        <v>4.5377729616563119E-2</v>
      </c>
      <c r="E29" s="23">
        <f>E22/E$23</f>
        <v>4.3841745932191818E-2</v>
      </c>
      <c r="F29" s="23">
        <f t="shared" si="3"/>
        <v>3.774200248712236E-2</v>
      </c>
      <c r="G29" s="23">
        <f t="shared" si="3"/>
        <v>4.4900571763071072E-2</v>
      </c>
      <c r="H29" s="23"/>
    </row>
    <row r="30" spans="2:10" hidden="1" x14ac:dyDescent="0.2">
      <c r="B30" s="2" t="s">
        <v>500</v>
      </c>
      <c r="C30" s="29">
        <f t="shared" ref="C30:H30" si="4">C23</f>
        <v>63098.894488914579</v>
      </c>
      <c r="D30" s="29">
        <f t="shared" si="4"/>
        <v>34084.143021321477</v>
      </c>
      <c r="E30" s="29">
        <f t="shared" si="4"/>
        <v>11515.286894140656</v>
      </c>
      <c r="F30" s="29">
        <f>F23</f>
        <v>1703.2290592571803</v>
      </c>
      <c r="G30" s="29">
        <f t="shared" si="4"/>
        <v>9812.0578348834752</v>
      </c>
      <c r="H30" s="29">
        <f t="shared" si="4"/>
        <v>616.46162984891726</v>
      </c>
    </row>
    <row r="31" spans="2:10" hidden="1" x14ac:dyDescent="0.2">
      <c r="I31" s="23"/>
    </row>
    <row r="32" spans="2:10" hidden="1" x14ac:dyDescent="0.2"/>
    <row r="33" spans="2:5" hidden="1" x14ac:dyDescent="0.2">
      <c r="B33" t="s">
        <v>501</v>
      </c>
      <c r="E33" s="26"/>
    </row>
    <row r="34" spans="2:5" hidden="1" x14ac:dyDescent="0.2">
      <c r="E34" s="26"/>
    </row>
  </sheetData>
  <mergeCells count="1">
    <mergeCell ref="B2:D2"/>
  </mergeCells>
  <pageMargins left="0.75" right="0.75" top="1" bottom="1" header="0.5" footer="0.5"/>
  <pageSetup scale="82"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B347D-C19D-FE4A-AA70-BAD4CAB839D3}">
  <dimension ref="A1:BT53"/>
  <sheetViews>
    <sheetView zoomScale="116" zoomScaleNormal="116" workbookViewId="0">
      <pane xSplit="1" ySplit="4" topLeftCell="AR45" activePane="bottomRight" state="frozen"/>
      <selection pane="topRight" activeCell="D1" sqref="D1"/>
      <selection pane="bottomLeft" activeCell="A4" sqref="A4"/>
      <selection pane="bottomRight" activeCell="BA45" sqref="BA45:BA52"/>
    </sheetView>
  </sheetViews>
  <sheetFormatPr baseColWidth="10" defaultColWidth="8.6640625" defaultRowHeight="16" x14ac:dyDescent="0.2"/>
  <cols>
    <col min="1" max="1" width="8.6640625" style="74"/>
    <col min="2" max="3" width="11" style="74" bestFit="1" customWidth="1"/>
    <col min="4" max="4" width="8.6640625" style="74"/>
    <col min="5" max="5" width="10" style="74" bestFit="1" customWidth="1"/>
    <col min="6" max="6" width="8.6640625" style="74"/>
    <col min="7" max="7" width="9" style="74" bestFit="1" customWidth="1"/>
    <col min="8" max="29" width="8.6640625" style="74"/>
    <col min="30" max="30" width="8.6640625" style="76"/>
    <col min="31" max="40" width="8.6640625" style="74"/>
    <col min="41" max="41" width="9.33203125" style="74" bestFit="1" customWidth="1"/>
    <col min="42" max="16384" width="8.6640625" style="74"/>
  </cols>
  <sheetData>
    <row r="1" spans="1:72" x14ac:dyDescent="0.2">
      <c r="B1" s="75" t="s">
        <v>532</v>
      </c>
      <c r="L1" s="75" t="s">
        <v>533</v>
      </c>
      <c r="O1" s="75"/>
      <c r="P1" s="75"/>
      <c r="V1" s="75" t="s">
        <v>534</v>
      </c>
      <c r="AE1" s="75" t="s">
        <v>535</v>
      </c>
      <c r="AO1" s="75" t="s">
        <v>536</v>
      </c>
      <c r="AV1" s="75" t="s">
        <v>537</v>
      </c>
      <c r="BI1" s="75" t="s">
        <v>538</v>
      </c>
    </row>
    <row r="2" spans="1:72" x14ac:dyDescent="0.2">
      <c r="B2" s="74" t="s">
        <v>539</v>
      </c>
      <c r="L2" s="75"/>
      <c r="P2" s="75"/>
      <c r="V2" s="75"/>
      <c r="AE2" s="74" t="s">
        <v>540</v>
      </c>
      <c r="AO2" s="74" t="s">
        <v>541</v>
      </c>
      <c r="BT2" s="75"/>
    </row>
    <row r="3" spans="1:72" s="77" customFormat="1" ht="136" x14ac:dyDescent="0.2">
      <c r="B3" s="78" t="s">
        <v>542</v>
      </c>
      <c r="C3" s="77" t="s">
        <v>543</v>
      </c>
      <c r="D3" s="78" t="s">
        <v>544</v>
      </c>
      <c r="E3" s="77" t="s">
        <v>545</v>
      </c>
      <c r="F3" s="77" t="s">
        <v>546</v>
      </c>
      <c r="G3" s="77" t="s">
        <v>547</v>
      </c>
      <c r="H3" s="77" t="s">
        <v>548</v>
      </c>
      <c r="I3" s="77" t="s">
        <v>549</v>
      </c>
      <c r="J3" s="77" t="s">
        <v>550</v>
      </c>
      <c r="K3" s="78"/>
      <c r="L3" s="78" t="s">
        <v>551</v>
      </c>
      <c r="M3" s="77" t="s">
        <v>552</v>
      </c>
      <c r="N3" s="78" t="s">
        <v>553</v>
      </c>
      <c r="O3" s="78" t="s">
        <v>554</v>
      </c>
      <c r="P3" s="77" t="s">
        <v>555</v>
      </c>
      <c r="Q3" s="77" t="s">
        <v>556</v>
      </c>
      <c r="R3" s="77" t="s">
        <v>557</v>
      </c>
      <c r="S3" s="77" t="s">
        <v>558</v>
      </c>
      <c r="T3" s="77" t="s">
        <v>559</v>
      </c>
      <c r="V3" s="78" t="s">
        <v>560</v>
      </c>
      <c r="W3" s="79" t="s">
        <v>561</v>
      </c>
      <c r="X3" s="79" t="s">
        <v>249</v>
      </c>
      <c r="Y3" s="77" t="s">
        <v>562</v>
      </c>
      <c r="Z3" s="80" t="s">
        <v>563</v>
      </c>
      <c r="AA3" s="77" t="s">
        <v>564</v>
      </c>
      <c r="AB3" s="78" t="s">
        <v>565</v>
      </c>
      <c r="AC3" s="78" t="s">
        <v>566</v>
      </c>
      <c r="AE3" s="78" t="s">
        <v>567</v>
      </c>
      <c r="AF3" s="77" t="s">
        <v>568</v>
      </c>
      <c r="AG3" s="77" t="s">
        <v>569</v>
      </c>
      <c r="AH3" s="77" t="s">
        <v>570</v>
      </c>
      <c r="AI3" s="77" t="s">
        <v>571</v>
      </c>
      <c r="AJ3" s="79" t="s">
        <v>572</v>
      </c>
      <c r="AK3" s="77" t="s">
        <v>573</v>
      </c>
      <c r="AL3" s="78" t="s">
        <v>574</v>
      </c>
      <c r="AM3" s="78"/>
      <c r="AN3" s="78"/>
      <c r="AO3" s="77" t="s">
        <v>575</v>
      </c>
      <c r="AP3" s="77" t="s">
        <v>576</v>
      </c>
      <c r="AQ3" s="81" t="s">
        <v>577</v>
      </c>
      <c r="AR3" s="81" t="s">
        <v>578</v>
      </c>
      <c r="AS3" s="81" t="s">
        <v>579</v>
      </c>
      <c r="AT3" s="81" t="s">
        <v>580</v>
      </c>
      <c r="AU3" s="78"/>
      <c r="AV3" s="82" t="s">
        <v>581</v>
      </c>
      <c r="AW3" s="83" t="s">
        <v>576</v>
      </c>
      <c r="AX3" s="83" t="s">
        <v>577</v>
      </c>
      <c r="AY3" s="83" t="s">
        <v>578</v>
      </c>
      <c r="AZ3" s="83" t="s">
        <v>579</v>
      </c>
      <c r="BA3" s="81" t="s">
        <v>582</v>
      </c>
      <c r="BB3" s="83" t="s">
        <v>576</v>
      </c>
      <c r="BC3" s="83" t="s">
        <v>577</v>
      </c>
      <c r="BD3" s="83" t="s">
        <v>578</v>
      </c>
      <c r="BE3" s="83" t="s">
        <v>579</v>
      </c>
      <c r="BG3" s="77" t="s">
        <v>583</v>
      </c>
      <c r="BI3" s="77" t="s">
        <v>584</v>
      </c>
      <c r="BJ3" s="77" t="s">
        <v>585</v>
      </c>
      <c r="BK3" s="77" t="s">
        <v>586</v>
      </c>
      <c r="BL3" s="77" t="s">
        <v>587</v>
      </c>
    </row>
    <row r="4" spans="1:72" s="84" customFormat="1" ht="48" customHeight="1" x14ac:dyDescent="0.2">
      <c r="B4" s="84" t="s">
        <v>588</v>
      </c>
      <c r="H4" s="84" t="s">
        <v>589</v>
      </c>
      <c r="L4" s="84" t="s">
        <v>590</v>
      </c>
      <c r="O4" s="85"/>
      <c r="P4" s="84" t="s">
        <v>591</v>
      </c>
      <c r="Q4" s="84" t="s">
        <v>592</v>
      </c>
      <c r="R4" s="84" t="s">
        <v>593</v>
      </c>
      <c r="S4" s="84" t="s">
        <v>594</v>
      </c>
      <c r="V4" s="84" t="s">
        <v>595</v>
      </c>
      <c r="W4" s="84" t="s">
        <v>596</v>
      </c>
      <c r="Y4" s="84" t="s">
        <v>597</v>
      </c>
      <c r="Z4" s="86" t="s">
        <v>598</v>
      </c>
      <c r="AE4" s="87"/>
      <c r="AF4" s="88"/>
      <c r="AG4" s="88" t="s">
        <v>599</v>
      </c>
      <c r="AH4" s="88"/>
      <c r="AI4" s="88" t="s">
        <v>600</v>
      </c>
      <c r="AJ4" s="88" t="s">
        <v>601</v>
      </c>
      <c r="AK4" s="88" t="s">
        <v>600</v>
      </c>
      <c r="AL4" s="87"/>
      <c r="AM4" s="87"/>
      <c r="AN4" s="87"/>
      <c r="AO4" s="89" t="s">
        <v>602</v>
      </c>
      <c r="AP4" s="89" t="s">
        <v>603</v>
      </c>
      <c r="AQ4" s="89" t="s">
        <v>604</v>
      </c>
      <c r="AR4" s="89" t="s">
        <v>605</v>
      </c>
      <c r="AS4" s="89" t="s">
        <v>606</v>
      </c>
      <c r="AT4" s="89"/>
      <c r="AU4" s="87"/>
      <c r="AY4" s="89"/>
      <c r="AZ4" s="89"/>
      <c r="BA4" s="89"/>
      <c r="BG4" s="88"/>
      <c r="BI4" s="84" t="s">
        <v>607</v>
      </c>
    </row>
    <row r="5" spans="1:72" x14ac:dyDescent="0.2">
      <c r="A5" s="74">
        <v>1975</v>
      </c>
      <c r="B5" s="90">
        <v>5127.5556209211045</v>
      </c>
      <c r="C5" s="91">
        <v>741.9679016916815</v>
      </c>
      <c r="D5" s="92">
        <f t="shared" ref="D5:D50" si="0">C5/B5</f>
        <v>0.14470206791406698</v>
      </c>
      <c r="E5" s="91">
        <f t="shared" ref="E5:E44" si="1">J5*C5</f>
        <v>171.39458529077842</v>
      </c>
      <c r="F5" s="91">
        <f t="shared" ref="F5:F52" si="2">C5-E5</f>
        <v>570.57331640090308</v>
      </c>
      <c r="G5" s="93">
        <f t="shared" ref="G5:G43" si="3">AL5+AT5</f>
        <v>0.49801187261190255</v>
      </c>
      <c r="H5" s="91">
        <f t="shared" ref="H5:H44" si="4">H6*AA5/AA6</f>
        <v>28.152527246856433</v>
      </c>
      <c r="I5" s="94">
        <f t="shared" ref="I5:I50" si="5">E5/C5</f>
        <v>0.23099999999999998</v>
      </c>
      <c r="J5" s="94">
        <v>0.23100000000000001</v>
      </c>
      <c r="L5" s="90">
        <f t="shared" ref="L5:L44" si="6">V5+((1-AC5)*H5)/(1-S5)</f>
        <v>79.459055287323068</v>
      </c>
      <c r="M5" s="93">
        <f t="shared" ref="M5:M44" si="7">T5*L5</f>
        <v>51.306528040466631</v>
      </c>
      <c r="N5" s="92">
        <f t="shared" ref="N5:N52" si="8">L5/C5</f>
        <v>0.10709230831435833</v>
      </c>
      <c r="O5" s="92">
        <f t="shared" ref="O5:O52" si="9">H5/F5</f>
        <v>4.934077083106278E-2</v>
      </c>
      <c r="P5" s="95">
        <v>0.72295059958701624</v>
      </c>
      <c r="Q5" s="95">
        <v>0.72295059958701624</v>
      </c>
      <c r="R5" s="96">
        <v>0.71899326248459061</v>
      </c>
      <c r="S5" s="96">
        <f t="shared" ref="S5:S45" si="10">(J5+R5)/2</f>
        <v>0.4749966312422953</v>
      </c>
      <c r="T5" s="96">
        <f t="shared" ref="T5:T44" si="11">1-H5/L5</f>
        <v>0.64569768486351609</v>
      </c>
      <c r="V5" s="90">
        <f t="shared" ref="V5:V52" si="12">W5+X5</f>
        <v>61.617294460577575</v>
      </c>
      <c r="W5" s="93">
        <f t="shared" ref="W5:W52" si="13">Y5/(1-Q5)+Z5</f>
        <v>61.294482848689213</v>
      </c>
      <c r="X5" s="91">
        <v>0.32281161188835905</v>
      </c>
      <c r="Y5" s="91">
        <v>16.414000000000001</v>
      </c>
      <c r="Z5" s="97">
        <f t="shared" ref="Z5:Z11" si="14">Z6*Y5/Y6</f>
        <v>2.048731096357439</v>
      </c>
      <c r="AA5" s="91">
        <v>24.933599469367316</v>
      </c>
      <c r="AB5" s="92">
        <f t="shared" ref="AB5:AB52" si="15">V5/L5</f>
        <v>0.77545969100400347</v>
      </c>
      <c r="AC5" s="92">
        <f t="shared" ref="AC5:AC52" si="16">(Y5+Z5+X5)/H5</f>
        <v>0.667277312033982</v>
      </c>
      <c r="AD5" s="98"/>
      <c r="AE5" s="99">
        <f t="shared" ref="AE5:AE52" si="17">+AG5*AH5</f>
        <v>6.2675282359083853E-3</v>
      </c>
      <c r="AF5" s="100">
        <f t="shared" ref="AF5:AF52" si="18">AG5-AE5</f>
        <v>5.6462464397033993E-2</v>
      </c>
      <c r="AG5" s="100">
        <v>6.2729992632942377E-2</v>
      </c>
      <c r="AH5" s="100">
        <f t="shared" ref="AH5:AH50" si="19">MAX(1-AK5/AJ5,0)</f>
        <v>9.9912784504569196E-2</v>
      </c>
      <c r="AI5" s="100">
        <v>1.4222135252606467</v>
      </c>
      <c r="AJ5" s="100">
        <v>1.5732222166250027</v>
      </c>
      <c r="AK5" s="101">
        <v>1.4160372043175482</v>
      </c>
      <c r="AL5" s="102">
        <f t="shared" ref="AL5:AL52" si="20">+AE5*V5</f>
        <v>0.3861881328519513</v>
      </c>
      <c r="AM5" s="102"/>
      <c r="AN5" s="102"/>
      <c r="AO5" s="103">
        <f>1-(1-AO6)*(1-AE5)/(1-AE6)</f>
        <v>6.2675282359083706E-3</v>
      </c>
      <c r="AP5" s="104">
        <f t="shared" ref="AP5:AP44" si="21">G$45/L$45</f>
        <v>0.36193700811902024</v>
      </c>
      <c r="AQ5" s="104">
        <v>0</v>
      </c>
      <c r="AR5" s="104">
        <f t="shared" ref="AR5:AR44" si="22">AE5</f>
        <v>6.2675282359083853E-3</v>
      </c>
      <c r="AS5" s="104">
        <f t="shared" ref="AS5:AS44" si="23">AE5/2</f>
        <v>3.1337641179541927E-3</v>
      </c>
      <c r="AT5" s="102">
        <f t="shared" ref="AT5:AT52" si="24">AO5*(L5-V5)</f>
        <v>0.11182373975995125</v>
      </c>
      <c r="AU5" s="102"/>
      <c r="AV5" s="105">
        <f t="shared" ref="AV5:AV44" si="25">AE5*AB5+(1-AB5)*AO5</f>
        <v>6.2675282359083819E-3</v>
      </c>
      <c r="AW5" s="106">
        <f>$AE5*$AB5+(1-$AB5)*AP5</f>
        <v>8.6129663149307686E-2</v>
      </c>
      <c r="AX5" s="106">
        <f>$AE5*$AB5+(1-$AB5)*AQ5</f>
        <v>4.8602155091763835E-3</v>
      </c>
      <c r="AY5" s="106">
        <f>$AE5*$AB5+(1-$AB5)*AR5</f>
        <v>6.2675282359083853E-3</v>
      </c>
      <c r="AZ5" s="106">
        <f>$AE5*$AB5+(1-$AB5)*AS5</f>
        <v>5.5638718725423844E-3</v>
      </c>
      <c r="BA5" s="100">
        <f t="shared" ref="BA5:BA43" si="26">+$BA$45*(AV5*N5)/($AV$45*$N$45)</f>
        <v>1.0558684777888993E-3</v>
      </c>
      <c r="BB5" s="100">
        <f t="shared" ref="BB5:BE44" si="27">+BB$45*(AW5*$N5)/(AW$45*$N$45)</f>
        <v>1.4509961965691818E-2</v>
      </c>
      <c r="BC5" s="100">
        <f t="shared" si="27"/>
        <v>8.1878344352704767E-4</v>
      </c>
      <c r="BD5" s="100">
        <f t="shared" si="27"/>
        <v>1.0558684777888998E-3</v>
      </c>
      <c r="BE5" s="100">
        <f t="shared" si="27"/>
        <v>9.3732596065797366E-4</v>
      </c>
      <c r="BG5" s="107"/>
      <c r="BI5" s="108">
        <v>16.594999999999999</v>
      </c>
      <c r="BJ5" s="74">
        <v>2.778</v>
      </c>
      <c r="BK5" s="109">
        <f>BJ5/BI5</f>
        <v>0.16739981922265745</v>
      </c>
      <c r="BL5" s="110">
        <f t="shared" ref="BL5:BL49" si="28">AG5</f>
        <v>6.2729992632942377E-2</v>
      </c>
    </row>
    <row r="6" spans="1:72" x14ac:dyDescent="0.2">
      <c r="A6" s="74">
        <v>1976</v>
      </c>
      <c r="B6" s="90">
        <v>5573.985592279656</v>
      </c>
      <c r="C6" s="91">
        <v>802.49374352175323</v>
      </c>
      <c r="D6" s="92">
        <f t="shared" si="0"/>
        <v>0.14397126261561582</v>
      </c>
      <c r="E6" s="91">
        <f t="shared" si="1"/>
        <v>163.70872367843765</v>
      </c>
      <c r="F6" s="91">
        <f t="shared" si="2"/>
        <v>638.78501984331558</v>
      </c>
      <c r="G6" s="93">
        <f t="shared" si="3"/>
        <v>0</v>
      </c>
      <c r="H6" s="91">
        <f t="shared" si="4"/>
        <v>32.573904558139411</v>
      </c>
      <c r="I6" s="94">
        <f t="shared" si="5"/>
        <v>0.20399999999999999</v>
      </c>
      <c r="J6" s="94">
        <v>0.20399999999999999</v>
      </c>
      <c r="L6" s="90">
        <f t="shared" si="6"/>
        <v>100.31295647970032</v>
      </c>
      <c r="M6" s="93">
        <f t="shared" si="7"/>
        <v>67.7390519215609</v>
      </c>
      <c r="N6" s="92">
        <f t="shared" si="8"/>
        <v>0.12500154336341082</v>
      </c>
      <c r="O6" s="92">
        <f t="shared" si="9"/>
        <v>5.0993532325052493E-2</v>
      </c>
      <c r="P6" s="95">
        <v>0.75295590637735277</v>
      </c>
      <c r="Q6" s="95">
        <v>0.75295590637735277</v>
      </c>
      <c r="R6" s="96">
        <v>0.74849400064323557</v>
      </c>
      <c r="S6" s="96">
        <f t="shared" si="10"/>
        <v>0.47624700032161776</v>
      </c>
      <c r="T6" s="96">
        <f t="shared" si="11"/>
        <v>0.67527719547642695</v>
      </c>
      <c r="V6" s="90">
        <f t="shared" si="12"/>
        <v>79.852219712232611</v>
      </c>
      <c r="W6" s="93">
        <f t="shared" si="13"/>
        <v>79.397687734670001</v>
      </c>
      <c r="X6" s="91">
        <v>0.45453197756260488</v>
      </c>
      <c r="Y6" s="91">
        <v>19.027999999999999</v>
      </c>
      <c r="Z6" s="97">
        <f t="shared" si="14"/>
        <v>2.3750003229858256</v>
      </c>
      <c r="AA6" s="91">
        <v>28.849441554016668</v>
      </c>
      <c r="AB6" s="92">
        <f t="shared" si="15"/>
        <v>0.79603096663183071</v>
      </c>
      <c r="AC6" s="92">
        <f t="shared" si="16"/>
        <v>0.67101357964428543</v>
      </c>
      <c r="AD6" s="98"/>
      <c r="AE6" s="99">
        <f t="shared" si="17"/>
        <v>0</v>
      </c>
      <c r="AF6" s="100">
        <f t="shared" si="18"/>
        <v>5.5480100420501902E-2</v>
      </c>
      <c r="AG6" s="100">
        <v>5.5480100420501902E-2</v>
      </c>
      <c r="AH6" s="100">
        <f t="shared" si="19"/>
        <v>0</v>
      </c>
      <c r="AI6" s="100">
        <v>1.2370968506375266</v>
      </c>
      <c r="AJ6" s="100">
        <v>1.4017958940137816</v>
      </c>
      <c r="AK6" s="101">
        <v>1.5550447238458842</v>
      </c>
      <c r="AL6" s="102">
        <f t="shared" si="20"/>
        <v>0</v>
      </c>
      <c r="AM6" s="102"/>
      <c r="AN6" s="102"/>
      <c r="AO6" s="103">
        <f t="shared" ref="AO6:AO44" si="29">AO7*AE6/AE7</f>
        <v>0</v>
      </c>
      <c r="AP6" s="104">
        <f t="shared" si="21"/>
        <v>0.36193700811902024</v>
      </c>
      <c r="AQ6" s="104">
        <v>0</v>
      </c>
      <c r="AR6" s="104">
        <f t="shared" si="22"/>
        <v>0</v>
      </c>
      <c r="AS6" s="104">
        <f t="shared" si="23"/>
        <v>0</v>
      </c>
      <c r="AT6" s="102">
        <f t="shared" si="24"/>
        <v>0</v>
      </c>
      <c r="AU6" s="102"/>
      <c r="AV6" s="105">
        <f t="shared" si="25"/>
        <v>0</v>
      </c>
      <c r="AW6" s="106">
        <f t="shared" ref="AW6:AZ44" si="30">$AE6*$AB6+(1-$AB6)*AP6</f>
        <v>7.3823941686203806E-2</v>
      </c>
      <c r="AX6" s="106">
        <f t="shared" si="30"/>
        <v>0</v>
      </c>
      <c r="AY6" s="106">
        <f t="shared" si="30"/>
        <v>0</v>
      </c>
      <c r="AZ6" s="106">
        <f t="shared" si="30"/>
        <v>0</v>
      </c>
      <c r="BA6" s="100">
        <f t="shared" si="26"/>
        <v>0</v>
      </c>
      <c r="BB6" s="100">
        <f t="shared" si="27"/>
        <v>1.4516698288607376E-2</v>
      </c>
      <c r="BC6" s="100">
        <f t="shared" si="27"/>
        <v>0</v>
      </c>
      <c r="BD6" s="100">
        <f t="shared" si="27"/>
        <v>0</v>
      </c>
      <c r="BE6" s="100">
        <f t="shared" si="27"/>
        <v>0</v>
      </c>
      <c r="BG6" s="107"/>
      <c r="BI6" s="108">
        <v>18.998999999999999</v>
      </c>
      <c r="BJ6" s="74">
        <v>3.4769999999999999</v>
      </c>
      <c r="BK6" s="109">
        <f t="shared" ref="BK6:BK52" si="31">BJ6/BI6</f>
        <v>0.18300963208589927</v>
      </c>
      <c r="BL6" s="110">
        <f t="shared" si="28"/>
        <v>5.5480100420501902E-2</v>
      </c>
    </row>
    <row r="7" spans="1:72" x14ac:dyDescent="0.2">
      <c r="A7" s="74">
        <v>1977</v>
      </c>
      <c r="B7" s="90">
        <v>6299.5227558302795</v>
      </c>
      <c r="C7" s="91">
        <v>910.66784059710983</v>
      </c>
      <c r="D7" s="92">
        <f t="shared" si="0"/>
        <v>0.1445614018544939</v>
      </c>
      <c r="E7" s="91">
        <f t="shared" si="1"/>
        <v>198.52558925016993</v>
      </c>
      <c r="F7" s="91">
        <f t="shared" si="2"/>
        <v>712.14225134693993</v>
      </c>
      <c r="G7" s="93">
        <f t="shared" si="3"/>
        <v>0.43528429057946905</v>
      </c>
      <c r="H7" s="91">
        <f t="shared" si="4"/>
        <v>32.243596345109736</v>
      </c>
      <c r="I7" s="94">
        <f t="shared" si="5"/>
        <v>0.21799999999999997</v>
      </c>
      <c r="J7" s="94">
        <v>0.218</v>
      </c>
      <c r="L7" s="90">
        <f t="shared" si="6"/>
        <v>92.151839665238626</v>
      </c>
      <c r="M7" s="93">
        <f t="shared" si="7"/>
        <v>59.908243320128889</v>
      </c>
      <c r="N7" s="92">
        <f t="shared" si="8"/>
        <v>0.10119149437056676</v>
      </c>
      <c r="O7" s="92">
        <f t="shared" si="9"/>
        <v>4.5276903995128036E-2</v>
      </c>
      <c r="P7" s="95">
        <v>0.72876939648898076</v>
      </c>
      <c r="Q7" s="95">
        <v>0.72876939648898076</v>
      </c>
      <c r="R7" s="96">
        <v>0.72284329126015279</v>
      </c>
      <c r="S7" s="96">
        <f t="shared" si="10"/>
        <v>0.47042164563007638</v>
      </c>
      <c r="T7" s="96">
        <f t="shared" si="11"/>
        <v>0.65010360658841393</v>
      </c>
      <c r="V7" s="90">
        <f t="shared" si="12"/>
        <v>72.307867185275896</v>
      </c>
      <c r="W7" s="93">
        <f t="shared" si="13"/>
        <v>71.744658559101481</v>
      </c>
      <c r="X7" s="91">
        <v>0.56320862617441159</v>
      </c>
      <c r="Y7" s="91">
        <v>18.822143328158646</v>
      </c>
      <c r="Z7" s="97">
        <f t="shared" si="14"/>
        <v>2.3493061006759661</v>
      </c>
      <c r="AA7" s="91">
        <v>28.556900404410143</v>
      </c>
      <c r="AB7" s="92">
        <f t="shared" si="15"/>
        <v>0.78466005071575096</v>
      </c>
      <c r="AC7" s="92">
        <f t="shared" si="16"/>
        <v>0.67407673208591812</v>
      </c>
      <c r="AD7" s="98"/>
      <c r="AE7" s="99">
        <f t="shared" si="17"/>
        <v>5.0643526999786135E-3</v>
      </c>
      <c r="AF7" s="100">
        <f t="shared" si="18"/>
        <v>6.5327567763121513E-2</v>
      </c>
      <c r="AG7" s="100">
        <v>7.0391920463100124E-2</v>
      </c>
      <c r="AH7" s="100">
        <f t="shared" si="19"/>
        <v>7.1945084985049923E-2</v>
      </c>
      <c r="AI7" s="100">
        <v>1.0892454954954955</v>
      </c>
      <c r="AJ7" s="100">
        <v>1.2478064825941475</v>
      </c>
      <c r="AK7" s="101">
        <v>1.1580329391590154</v>
      </c>
      <c r="AL7" s="102">
        <f t="shared" si="20"/>
        <v>0.36619254240944699</v>
      </c>
      <c r="AM7" s="102"/>
      <c r="AN7" s="102"/>
      <c r="AO7" s="103">
        <f t="shared" si="29"/>
        <v>3.4817498482114309E-3</v>
      </c>
      <c r="AP7" s="104">
        <f t="shared" si="21"/>
        <v>0.36193700811902024</v>
      </c>
      <c r="AQ7" s="104">
        <v>0</v>
      </c>
      <c r="AR7" s="104">
        <f t="shared" si="22"/>
        <v>5.0643526999786135E-3</v>
      </c>
      <c r="AS7" s="104">
        <f t="shared" si="23"/>
        <v>2.5321763499893068E-3</v>
      </c>
      <c r="AT7" s="102">
        <f t="shared" si="24"/>
        <v>6.9091748170022046E-2</v>
      </c>
      <c r="AU7" s="102"/>
      <c r="AV7" s="105">
        <f t="shared" si="25"/>
        <v>4.7235550821419607E-3</v>
      </c>
      <c r="AW7" s="106">
        <f t="shared" si="30"/>
        <v>8.1913292218850325E-2</v>
      </c>
      <c r="AX7" s="106">
        <f t="shared" si="30"/>
        <v>3.973795246407669E-3</v>
      </c>
      <c r="AY7" s="106">
        <f t="shared" si="30"/>
        <v>5.0643526999786135E-3</v>
      </c>
      <c r="AZ7" s="106">
        <f t="shared" si="30"/>
        <v>4.5190739731931408E-3</v>
      </c>
      <c r="BA7" s="100">
        <f t="shared" si="26"/>
        <v>7.519141180935354E-4</v>
      </c>
      <c r="BB7" s="100">
        <f t="shared" si="27"/>
        <v>1.3039280755236853E-2</v>
      </c>
      <c r="BC7" s="100">
        <f t="shared" si="27"/>
        <v>6.3256439190965833E-4</v>
      </c>
      <c r="BD7" s="100">
        <f t="shared" si="27"/>
        <v>8.0616362631517435E-4</v>
      </c>
      <c r="BE7" s="100">
        <f t="shared" si="27"/>
        <v>7.1936400911241623E-4</v>
      </c>
      <c r="BG7" s="107"/>
      <c r="BI7" s="108">
        <v>19.672999999999998</v>
      </c>
      <c r="BJ7" s="74">
        <v>3.9470000000000001</v>
      </c>
      <c r="BK7" s="109">
        <f t="shared" si="31"/>
        <v>0.20063030549484068</v>
      </c>
      <c r="BL7" s="110">
        <f t="shared" si="28"/>
        <v>7.0391920463100124E-2</v>
      </c>
    </row>
    <row r="8" spans="1:72" x14ac:dyDescent="0.2">
      <c r="A8" s="74">
        <v>1978</v>
      </c>
      <c r="B8" s="90">
        <v>7409.2004633803235</v>
      </c>
      <c r="C8" s="91">
        <v>1073.3057796291864</v>
      </c>
      <c r="D8" s="92">
        <f t="shared" si="0"/>
        <v>0.14486121477397693</v>
      </c>
      <c r="E8" s="91">
        <f t="shared" si="1"/>
        <v>238.27388307767939</v>
      </c>
      <c r="F8" s="91">
        <f t="shared" si="2"/>
        <v>835.03189655150709</v>
      </c>
      <c r="G8" s="93">
        <f t="shared" si="3"/>
        <v>2.9558117339022556</v>
      </c>
      <c r="H8" s="91">
        <f t="shared" si="4"/>
        <v>41.526190807274375</v>
      </c>
      <c r="I8" s="94">
        <f t="shared" si="5"/>
        <v>0.222</v>
      </c>
      <c r="J8" s="94">
        <v>0.222</v>
      </c>
      <c r="L8" s="90">
        <f t="shared" si="6"/>
        <v>101.67595428409565</v>
      </c>
      <c r="M8" s="93">
        <f t="shared" si="7"/>
        <v>60.149763476821278</v>
      </c>
      <c r="N8" s="92">
        <f t="shared" si="8"/>
        <v>9.4731581823050845E-2</v>
      </c>
      <c r="O8" s="92">
        <f t="shared" si="9"/>
        <v>4.9730065376865425E-2</v>
      </c>
      <c r="P8" s="95">
        <v>0.66921848108341808</v>
      </c>
      <c r="Q8" s="95">
        <v>0.66921848108341808</v>
      </c>
      <c r="R8" s="96">
        <v>0.66221465469567864</v>
      </c>
      <c r="S8" s="96">
        <f t="shared" si="10"/>
        <v>0.44210732734783931</v>
      </c>
      <c r="T8" s="96">
        <f t="shared" si="11"/>
        <v>0.59158297456205944</v>
      </c>
      <c r="V8" s="90">
        <f t="shared" si="12"/>
        <v>78.242182341081573</v>
      </c>
      <c r="W8" s="93">
        <f t="shared" si="13"/>
        <v>77.471222383930026</v>
      </c>
      <c r="X8" s="91">
        <v>0.77095995715155363</v>
      </c>
      <c r="Y8" s="91">
        <v>24.609980017026388</v>
      </c>
      <c r="Z8" s="97">
        <f t="shared" si="14"/>
        <v>3.0717211734870915</v>
      </c>
      <c r="AA8" s="91">
        <v>36.778133628934391</v>
      </c>
      <c r="AB8" s="92">
        <f t="shared" si="15"/>
        <v>0.76952493725766158</v>
      </c>
      <c r="AC8" s="92">
        <f t="shared" si="16"/>
        <v>0.68517387688448472</v>
      </c>
      <c r="AD8" s="98"/>
      <c r="AE8" s="99">
        <f t="shared" si="17"/>
        <v>3.1327183888538404E-2</v>
      </c>
      <c r="AF8" s="100">
        <f t="shared" si="18"/>
        <v>6.4045972540341944E-2</v>
      </c>
      <c r="AG8" s="100">
        <v>9.5373156428880349E-2</v>
      </c>
      <c r="AH8" s="100">
        <f t="shared" si="19"/>
        <v>0.32846961410886144</v>
      </c>
      <c r="AI8" s="100">
        <v>1.3983769071073573</v>
      </c>
      <c r="AJ8" s="100">
        <v>1.5903431262974899</v>
      </c>
      <c r="AK8" s="101">
        <v>1.067963733301873</v>
      </c>
      <c r="AL8" s="102">
        <f t="shared" si="20"/>
        <v>2.4511072340396147</v>
      </c>
      <c r="AM8" s="102"/>
      <c r="AN8" s="102"/>
      <c r="AO8" s="103">
        <f t="shared" si="29"/>
        <v>2.1537484494172528E-2</v>
      </c>
      <c r="AP8" s="104">
        <f t="shared" si="21"/>
        <v>0.36193700811902024</v>
      </c>
      <c r="AQ8" s="104">
        <v>0</v>
      </c>
      <c r="AR8" s="104">
        <f t="shared" si="22"/>
        <v>3.1327183888538404E-2</v>
      </c>
      <c r="AS8" s="104">
        <f t="shared" si="23"/>
        <v>1.5663591944269202E-2</v>
      </c>
      <c r="AT8" s="102">
        <f t="shared" si="24"/>
        <v>0.50470449986264099</v>
      </c>
      <c r="AU8" s="102"/>
      <c r="AV8" s="105">
        <f t="shared" si="25"/>
        <v>2.9070902306393295E-2</v>
      </c>
      <c r="AW8" s="106">
        <f t="shared" si="30"/>
        <v>0.10752450387129218</v>
      </c>
      <c r="AX8" s="106">
        <f t="shared" si="30"/>
        <v>2.410704921628674E-2</v>
      </c>
      <c r="AY8" s="106">
        <f t="shared" si="30"/>
        <v>3.1327183888538404E-2</v>
      </c>
      <c r="AZ8" s="106">
        <f t="shared" si="30"/>
        <v>2.7717116552412571E-2</v>
      </c>
      <c r="BA8" s="100">
        <f t="shared" si="26"/>
        <v>4.3322004841551669E-3</v>
      </c>
      <c r="BB8" s="100">
        <f t="shared" si="27"/>
        <v>1.6023503598899751E-2</v>
      </c>
      <c r="BC8" s="100">
        <f t="shared" si="27"/>
        <v>3.5924777698895876E-3</v>
      </c>
      <c r="BD8" s="100">
        <f t="shared" si="27"/>
        <v>4.6684358049422269E-3</v>
      </c>
      <c r="BE8" s="100">
        <f t="shared" si="27"/>
        <v>4.1304567874159061E-3</v>
      </c>
      <c r="BG8" s="107"/>
      <c r="BI8" s="108">
        <v>25.457999999999998</v>
      </c>
      <c r="BJ8" s="74">
        <v>5.375</v>
      </c>
      <c r="BK8" s="109">
        <f t="shared" si="31"/>
        <v>0.21113206064891193</v>
      </c>
      <c r="BL8" s="110">
        <f t="shared" si="28"/>
        <v>9.5373156428880349E-2</v>
      </c>
    </row>
    <row r="9" spans="1:72" x14ac:dyDescent="0.2">
      <c r="A9" s="74">
        <v>1979</v>
      </c>
      <c r="B9" s="90">
        <v>8600.6876156961844</v>
      </c>
      <c r="C9" s="91">
        <v>1220.4898310249257</v>
      </c>
      <c r="D9" s="92">
        <f t="shared" si="0"/>
        <v>0.14190607606739974</v>
      </c>
      <c r="E9" s="91">
        <f t="shared" si="1"/>
        <v>267.2872729944587</v>
      </c>
      <c r="F9" s="91">
        <f t="shared" si="2"/>
        <v>953.202558030467</v>
      </c>
      <c r="G9" s="93">
        <f t="shared" si="3"/>
        <v>6.4277621963481515</v>
      </c>
      <c r="H9" s="91">
        <f t="shared" si="4"/>
        <v>66.653941106256241</v>
      </c>
      <c r="I9" s="94">
        <f t="shared" si="5"/>
        <v>0.21899999999999997</v>
      </c>
      <c r="J9" s="94">
        <v>0.219</v>
      </c>
      <c r="L9" s="90">
        <f t="shared" si="6"/>
        <v>153.90167609252416</v>
      </c>
      <c r="M9" s="93">
        <f t="shared" si="7"/>
        <v>87.247734986267929</v>
      </c>
      <c r="N9" s="92">
        <f t="shared" si="8"/>
        <v>0.12609828626206807</v>
      </c>
      <c r="O9" s="92">
        <f t="shared" si="9"/>
        <v>6.9926313714451654E-2</v>
      </c>
      <c r="P9" s="95">
        <v>0.64980950301371143</v>
      </c>
      <c r="Q9" s="95">
        <v>0.64980950301371143</v>
      </c>
      <c r="R9" s="96">
        <v>0.64315839178004419</v>
      </c>
      <c r="S9" s="96">
        <f t="shared" si="10"/>
        <v>0.43107919589002208</v>
      </c>
      <c r="T9" s="96">
        <f t="shared" si="11"/>
        <v>0.56690568420980325</v>
      </c>
      <c r="V9" s="90">
        <f t="shared" si="12"/>
        <v>112.62097331257873</v>
      </c>
      <c r="W9" s="93">
        <f t="shared" si="13"/>
        <v>111.55301536169486</v>
      </c>
      <c r="X9" s="91">
        <v>1.0679579508838724</v>
      </c>
      <c r="Y9" s="91">
        <v>37.428814698783114</v>
      </c>
      <c r="Z9" s="97">
        <f t="shared" si="14"/>
        <v>4.6717178367976926</v>
      </c>
      <c r="AA9" s="91">
        <v>59.032805688298012</v>
      </c>
      <c r="AB9" s="92">
        <f t="shared" si="15"/>
        <v>0.73177223388309376</v>
      </c>
      <c r="AC9" s="92">
        <f t="shared" si="16"/>
        <v>0.64765098312262914</v>
      </c>
      <c r="AD9" s="98"/>
      <c r="AE9" s="99">
        <f t="shared" si="17"/>
        <v>4.5586475626788331E-2</v>
      </c>
      <c r="AF9" s="100">
        <f t="shared" si="18"/>
        <v>6.3472934697325539E-2</v>
      </c>
      <c r="AG9" s="100">
        <v>0.10905941032411387</v>
      </c>
      <c r="AH9" s="100">
        <f t="shared" si="19"/>
        <v>0.41799671840614028</v>
      </c>
      <c r="AI9" s="100">
        <v>2.0637003050448337</v>
      </c>
      <c r="AJ9" s="100">
        <v>2.3012786795964555</v>
      </c>
      <c r="AK9" s="101">
        <v>1.3393517433871216</v>
      </c>
      <c r="AL9" s="102">
        <f t="shared" si="20"/>
        <v>5.1339932549790488</v>
      </c>
      <c r="AM9" s="102"/>
      <c r="AN9" s="102"/>
      <c r="AO9" s="103">
        <f t="shared" si="29"/>
        <v>3.1340768306823225E-2</v>
      </c>
      <c r="AP9" s="104">
        <f t="shared" si="21"/>
        <v>0.36193700811902024</v>
      </c>
      <c r="AQ9" s="104">
        <v>0</v>
      </c>
      <c r="AR9" s="104">
        <f t="shared" si="22"/>
        <v>4.5586475626788331E-2</v>
      </c>
      <c r="AS9" s="104">
        <f t="shared" si="23"/>
        <v>2.2793237813394165E-2</v>
      </c>
      <c r="AT9" s="102">
        <f t="shared" si="24"/>
        <v>1.2937689413691031</v>
      </c>
      <c r="AU9" s="102"/>
      <c r="AV9" s="105">
        <f t="shared" si="25"/>
        <v>4.1765381375598834E-2</v>
      </c>
      <c r="AW9" s="106">
        <f t="shared" si="30"/>
        <v>0.13044047226707345</v>
      </c>
      <c r="AX9" s="106">
        <f t="shared" si="30"/>
        <v>3.3358917104272107E-2</v>
      </c>
      <c r="AY9" s="106">
        <f t="shared" si="30"/>
        <v>4.5586475626788331E-2</v>
      </c>
      <c r="AZ9" s="106">
        <f t="shared" si="30"/>
        <v>3.9472696365530219E-2</v>
      </c>
      <c r="BA9" s="100">
        <f t="shared" si="26"/>
        <v>8.2847781144975499E-3</v>
      </c>
      <c r="BB9" s="100">
        <f t="shared" si="27"/>
        <v>2.5874787546279889E-2</v>
      </c>
      <c r="BC9" s="100">
        <f t="shared" si="27"/>
        <v>6.6172321967657103E-3</v>
      </c>
      <c r="BD9" s="100">
        <f t="shared" si="27"/>
        <v>9.042748399528457E-3</v>
      </c>
      <c r="BE9" s="100">
        <f t="shared" si="27"/>
        <v>7.8299902981470836E-3</v>
      </c>
      <c r="BG9" s="107"/>
      <c r="BI9" s="108">
        <v>38.183</v>
      </c>
      <c r="BJ9" s="74">
        <v>8.1430000000000007</v>
      </c>
      <c r="BK9" s="109">
        <f t="shared" si="31"/>
        <v>0.21326244663855645</v>
      </c>
      <c r="BL9" s="110">
        <f t="shared" si="28"/>
        <v>0.10905941032411387</v>
      </c>
    </row>
    <row r="10" spans="1:72" x14ac:dyDescent="0.2">
      <c r="A10" s="74">
        <v>1980</v>
      </c>
      <c r="B10" s="90">
        <v>9673.7815953799436</v>
      </c>
      <c r="C10" s="91">
        <v>1344.0396620232009</v>
      </c>
      <c r="D10" s="92">
        <f t="shared" si="0"/>
        <v>0.13893632482514331</v>
      </c>
      <c r="E10" s="91">
        <f t="shared" si="1"/>
        <v>318.53739989949861</v>
      </c>
      <c r="F10" s="91">
        <f t="shared" si="2"/>
        <v>1025.5022621237022</v>
      </c>
      <c r="G10" s="93">
        <f t="shared" si="3"/>
        <v>10.041577775771609</v>
      </c>
      <c r="H10" s="91">
        <f t="shared" si="4"/>
        <v>65.027172301493508</v>
      </c>
      <c r="I10" s="94">
        <f t="shared" si="5"/>
        <v>0.23699999999999999</v>
      </c>
      <c r="J10" s="94">
        <v>0.23699999999999999</v>
      </c>
      <c r="L10" s="90">
        <f t="shared" si="6"/>
        <v>115.64016068239005</v>
      </c>
      <c r="M10" s="93">
        <f t="shared" si="7"/>
        <v>50.612988380896546</v>
      </c>
      <c r="N10" s="92">
        <f t="shared" si="8"/>
        <v>8.6039247166497579E-2</v>
      </c>
      <c r="O10" s="92">
        <f t="shared" si="9"/>
        <v>6.3410072023468184E-2</v>
      </c>
      <c r="P10" s="95">
        <v>0.50571869430380745</v>
      </c>
      <c r="Q10" s="95">
        <v>0.50571869430380745</v>
      </c>
      <c r="R10" s="96">
        <v>0.49763924657811892</v>
      </c>
      <c r="S10" s="96">
        <f t="shared" si="10"/>
        <v>0.36731962328905943</v>
      </c>
      <c r="T10" s="96">
        <f t="shared" si="11"/>
        <v>0.43767656566914481</v>
      </c>
      <c r="V10" s="90">
        <f t="shared" si="12"/>
        <v>79.684238586781916</v>
      </c>
      <c r="W10" s="93">
        <f t="shared" si="13"/>
        <v>78.528613096733523</v>
      </c>
      <c r="X10" s="91">
        <v>1.1556254900483982</v>
      </c>
      <c r="Y10" s="91">
        <v>36.559701889929393</v>
      </c>
      <c r="Z10" s="97">
        <f t="shared" si="14"/>
        <v>4.563238585077138</v>
      </c>
      <c r="AA10" s="91">
        <v>57.592039768721655</v>
      </c>
      <c r="AB10" s="92">
        <f t="shared" si="15"/>
        <v>0.68907063183384543</v>
      </c>
      <c r="AC10" s="92">
        <f t="shared" si="16"/>
        <v>0.65016768327298002</v>
      </c>
      <c r="AD10" s="98"/>
      <c r="AE10" s="99">
        <f t="shared" si="17"/>
        <v>9.6180021782855118E-2</v>
      </c>
      <c r="AF10" s="100">
        <f t="shared" si="18"/>
        <v>6.0695354207160018E-2</v>
      </c>
      <c r="AG10" s="100">
        <v>0.15687537599001514</v>
      </c>
      <c r="AH10" s="100">
        <f t="shared" si="19"/>
        <v>0.61309827100574932</v>
      </c>
      <c r="AI10" s="100">
        <v>1.8845977342004883</v>
      </c>
      <c r="AJ10" s="100">
        <v>2.1223517965133638</v>
      </c>
      <c r="AK10" s="101">
        <v>0.8211415796050745</v>
      </c>
      <c r="AL10" s="102">
        <f t="shared" si="20"/>
        <v>7.6640318030269095</v>
      </c>
      <c r="AM10" s="102"/>
      <c r="AN10" s="102"/>
      <c r="AO10" s="103">
        <f t="shared" si="29"/>
        <v>6.6123904886174714E-2</v>
      </c>
      <c r="AP10" s="104">
        <f t="shared" si="21"/>
        <v>0.36193700811902024</v>
      </c>
      <c r="AQ10" s="104">
        <v>0</v>
      </c>
      <c r="AR10" s="104">
        <f t="shared" si="22"/>
        <v>9.6180021782855118E-2</v>
      </c>
      <c r="AS10" s="104">
        <f t="shared" si="23"/>
        <v>4.8090010891427559E-2</v>
      </c>
      <c r="AT10" s="102">
        <f t="shared" si="24"/>
        <v>2.3775459727446999</v>
      </c>
      <c r="AU10" s="102"/>
      <c r="AV10" s="105">
        <f t="shared" si="25"/>
        <v>8.6834692346642206E-2</v>
      </c>
      <c r="AW10" s="106">
        <f t="shared" si="30"/>
        <v>0.17881167363010031</v>
      </c>
      <c r="AX10" s="106">
        <f t="shared" si="30"/>
        <v>6.6274828379704998E-2</v>
      </c>
      <c r="AY10" s="106">
        <f t="shared" si="30"/>
        <v>9.6180021782855118E-2</v>
      </c>
      <c r="AZ10" s="106">
        <f t="shared" si="30"/>
        <v>8.1227425081280058E-2</v>
      </c>
      <c r="BA10" s="100">
        <f t="shared" si="26"/>
        <v>1.1752902066848311E-2</v>
      </c>
      <c r="BB10" s="100">
        <f t="shared" si="27"/>
        <v>2.4201802664244442E-2</v>
      </c>
      <c r="BC10" s="100">
        <f t="shared" si="27"/>
        <v>8.9701655685542597E-3</v>
      </c>
      <c r="BD10" s="100">
        <f t="shared" si="27"/>
        <v>1.3017773729061231E-2</v>
      </c>
      <c r="BE10" s="100">
        <f t="shared" si="27"/>
        <v>1.0993969648807746E-2</v>
      </c>
      <c r="BG10" s="107"/>
      <c r="BI10" s="108">
        <v>37.146000000000001</v>
      </c>
      <c r="BJ10" s="74">
        <v>7.8029999999999999</v>
      </c>
      <c r="BK10" s="109">
        <f t="shared" si="31"/>
        <v>0.21006299466968179</v>
      </c>
      <c r="BL10" s="110">
        <f t="shared" si="28"/>
        <v>0.15687537599001514</v>
      </c>
    </row>
    <row r="11" spans="1:72" x14ac:dyDescent="0.2">
      <c r="A11" s="74">
        <v>1981</v>
      </c>
      <c r="B11" s="90">
        <v>9918.0784691916797</v>
      </c>
      <c r="C11" s="91">
        <v>1432.3430306131424</v>
      </c>
      <c r="D11" s="92">
        <f t="shared" si="0"/>
        <v>0.14441739244778107</v>
      </c>
      <c r="E11" s="91">
        <f t="shared" si="1"/>
        <v>322.27718188795706</v>
      </c>
      <c r="F11" s="91">
        <f t="shared" si="2"/>
        <v>1110.0658487251853</v>
      </c>
      <c r="G11" s="93">
        <f t="shared" si="3"/>
        <v>8.8274256035810552</v>
      </c>
      <c r="H11" s="91">
        <f t="shared" si="4"/>
        <v>57.659929135448365</v>
      </c>
      <c r="I11" s="94">
        <f t="shared" si="5"/>
        <v>0.22500000000000001</v>
      </c>
      <c r="J11" s="94">
        <v>0.22500000000000001</v>
      </c>
      <c r="L11" s="90">
        <f t="shared" si="6"/>
        <v>103.97293517040298</v>
      </c>
      <c r="M11" s="93">
        <f t="shared" si="7"/>
        <v>46.313006034954618</v>
      </c>
      <c r="N11" s="92">
        <f t="shared" si="8"/>
        <v>7.2589409763033741E-2</v>
      </c>
      <c r="O11" s="92">
        <f t="shared" si="9"/>
        <v>5.1942800692108319E-2</v>
      </c>
      <c r="P11" s="95">
        <v>0.51758781050669933</v>
      </c>
      <c r="Q11" s="95">
        <v>0.51758781050669933</v>
      </c>
      <c r="R11" s="96">
        <v>0.50870789167691577</v>
      </c>
      <c r="S11" s="96">
        <f t="shared" si="10"/>
        <v>0.36685394583845787</v>
      </c>
      <c r="T11" s="96">
        <f t="shared" si="11"/>
        <v>0.44543328472021548</v>
      </c>
      <c r="V11" s="90">
        <f t="shared" si="12"/>
        <v>71.821481854180277</v>
      </c>
      <c r="W11" s="93">
        <f t="shared" si="13"/>
        <v>70.70597539232277</v>
      </c>
      <c r="X11" s="91">
        <v>1.1155064618575015</v>
      </c>
      <c r="Y11" s="91">
        <v>32.172243617607293</v>
      </c>
      <c r="Z11" s="97">
        <f t="shared" si="14"/>
        <v>4.0156132532581434</v>
      </c>
      <c r="AA11" s="91">
        <v>51.067158763016749</v>
      </c>
      <c r="AB11" s="92">
        <f t="shared" si="15"/>
        <v>0.69077093703732473</v>
      </c>
      <c r="AC11" s="92">
        <f t="shared" si="16"/>
        <v>0.64695472041066815</v>
      </c>
      <c r="AD11" s="98"/>
      <c r="AE11" s="99">
        <f t="shared" si="17"/>
        <v>9.3983116884564899E-2</v>
      </c>
      <c r="AF11" s="100">
        <f t="shared" si="18"/>
        <v>6.1096793855660386E-2</v>
      </c>
      <c r="AG11" s="100">
        <v>0.15507991074022529</v>
      </c>
      <c r="AH11" s="100">
        <f t="shared" si="19"/>
        <v>0.60603024876636813</v>
      </c>
      <c r="AI11" s="100">
        <v>1.518019239465922</v>
      </c>
      <c r="AJ11" s="100">
        <v>1.728345037748048</v>
      </c>
      <c r="AK11" s="101">
        <v>0.68091566456748054</v>
      </c>
      <c r="AL11" s="102">
        <f t="shared" si="20"/>
        <v>6.7500067239240815</v>
      </c>
      <c r="AM11" s="102"/>
      <c r="AN11" s="102"/>
      <c r="AO11" s="103">
        <f t="shared" si="29"/>
        <v>6.4613529572822376E-2</v>
      </c>
      <c r="AP11" s="104">
        <f t="shared" si="21"/>
        <v>0.36193700811902024</v>
      </c>
      <c r="AQ11" s="104">
        <v>0</v>
      </c>
      <c r="AR11" s="104">
        <f t="shared" si="22"/>
        <v>9.3983116884564899E-2</v>
      </c>
      <c r="AS11" s="104">
        <f t="shared" si="23"/>
        <v>4.6991558442282449E-2</v>
      </c>
      <c r="AT11" s="102">
        <f t="shared" si="24"/>
        <v>2.0774188796569732</v>
      </c>
      <c r="AU11" s="102"/>
      <c r="AV11" s="105">
        <f t="shared" si="25"/>
        <v>8.4901186920554275E-2</v>
      </c>
      <c r="AW11" s="106">
        <f t="shared" si="30"/>
        <v>0.17684224758819814</v>
      </c>
      <c r="AX11" s="106">
        <f t="shared" si="30"/>
        <v>6.4920805716039309E-2</v>
      </c>
      <c r="AY11" s="106">
        <f t="shared" si="30"/>
        <v>9.3983116884564899E-2</v>
      </c>
      <c r="AZ11" s="106">
        <f t="shared" si="30"/>
        <v>7.9451961300302104E-2</v>
      </c>
      <c r="BA11" s="100">
        <f t="shared" si="26"/>
        <v>9.6948763083698573E-3</v>
      </c>
      <c r="BB11" s="100">
        <f t="shared" si="27"/>
        <v>2.0193636610357363E-2</v>
      </c>
      <c r="BC11" s="100">
        <f t="shared" si="27"/>
        <v>7.4133142784643044E-3</v>
      </c>
      <c r="BD11" s="100">
        <f t="shared" si="27"/>
        <v>1.0731942936481326E-2</v>
      </c>
      <c r="BE11" s="100">
        <f t="shared" si="27"/>
        <v>9.0726286074728144E-3</v>
      </c>
      <c r="BG11" s="107"/>
      <c r="BI11" s="108">
        <v>32.548999999999999</v>
      </c>
      <c r="BJ11" s="74">
        <v>6.7960000000000003</v>
      </c>
      <c r="BK11" s="109">
        <f t="shared" si="31"/>
        <v>0.20879289686319089</v>
      </c>
      <c r="BL11" s="110">
        <f t="shared" si="28"/>
        <v>0.15507991074022529</v>
      </c>
    </row>
    <row r="12" spans="1:72" x14ac:dyDescent="0.2">
      <c r="A12" s="74">
        <v>1982</v>
      </c>
      <c r="B12" s="90">
        <v>9821.5562272526768</v>
      </c>
      <c r="C12" s="91">
        <v>1425.7013319477085</v>
      </c>
      <c r="D12" s="92">
        <f t="shared" si="0"/>
        <v>0.14516043068528164</v>
      </c>
      <c r="E12" s="91">
        <f t="shared" si="1"/>
        <v>303.6743837048619</v>
      </c>
      <c r="F12" s="91">
        <f t="shared" si="2"/>
        <v>1122.0269482428466</v>
      </c>
      <c r="G12" s="93">
        <f t="shared" si="3"/>
        <v>11.402767399402887</v>
      </c>
      <c r="H12" s="91">
        <f t="shared" si="4"/>
        <v>52.214254508805539</v>
      </c>
      <c r="I12" s="94">
        <f t="shared" si="5"/>
        <v>0.21299999999999999</v>
      </c>
      <c r="J12" s="94">
        <v>0.21299999999999999</v>
      </c>
      <c r="L12" s="90">
        <f t="shared" si="6"/>
        <v>100.22154218664544</v>
      </c>
      <c r="M12" s="93">
        <f t="shared" si="7"/>
        <v>48.007287677839891</v>
      </c>
      <c r="N12" s="92">
        <f t="shared" si="8"/>
        <v>7.0296309571183976E-2</v>
      </c>
      <c r="O12" s="92">
        <f t="shared" si="9"/>
        <v>4.6535651029216203E-2</v>
      </c>
      <c r="P12" s="95">
        <v>0.56287447503499766</v>
      </c>
      <c r="Q12" s="95">
        <v>0.56287447503499766</v>
      </c>
      <c r="R12" s="96">
        <v>0.55029994531811555</v>
      </c>
      <c r="S12" s="96">
        <f t="shared" si="10"/>
        <v>0.38164997265905776</v>
      </c>
      <c r="T12" s="96">
        <f t="shared" si="11"/>
        <v>0.47901166386398797</v>
      </c>
      <c r="V12" s="90">
        <f t="shared" si="12"/>
        <v>68.448197384006846</v>
      </c>
      <c r="W12" s="93">
        <f t="shared" si="13"/>
        <v>67.223991502626063</v>
      </c>
      <c r="X12" s="91">
        <v>1.2242058813807779</v>
      </c>
      <c r="Y12" s="111">
        <v>27.864999999999998</v>
      </c>
      <c r="Z12" s="112">
        <v>3.4780000000000002</v>
      </c>
      <c r="AA12" s="91">
        <v>46.244136346925487</v>
      </c>
      <c r="AB12" s="92">
        <f t="shared" si="15"/>
        <v>0.68296890958366829</v>
      </c>
      <c r="AC12" s="92">
        <f t="shared" si="16"/>
        <v>0.62372251002623369</v>
      </c>
      <c r="AD12" s="98"/>
      <c r="AE12" s="99">
        <f t="shared" si="17"/>
        <v>0.12628709732579524</v>
      </c>
      <c r="AF12" s="100">
        <f t="shared" si="18"/>
        <v>5.9394908569405352E-2</v>
      </c>
      <c r="AG12" s="100">
        <v>0.18568200589520059</v>
      </c>
      <c r="AH12" s="100">
        <f t="shared" si="19"/>
        <v>0.68012566278001119</v>
      </c>
      <c r="AI12" s="100">
        <v>1.471041055718475</v>
      </c>
      <c r="AJ12" s="100">
        <v>1.6954189665287349</v>
      </c>
      <c r="AK12" s="101">
        <v>0.54232101822857759</v>
      </c>
      <c r="AL12" s="102">
        <f t="shared" si="20"/>
        <v>8.6441241648093161</v>
      </c>
      <c r="AM12" s="102"/>
      <c r="AN12" s="102"/>
      <c r="AO12" s="103">
        <f t="shared" si="29"/>
        <v>8.6822563117889981E-2</v>
      </c>
      <c r="AP12" s="104">
        <f t="shared" si="21"/>
        <v>0.36193700811902024</v>
      </c>
      <c r="AQ12" s="104">
        <v>0</v>
      </c>
      <c r="AR12" s="104">
        <f t="shared" si="22"/>
        <v>0.12628709732579524</v>
      </c>
      <c r="AS12" s="104">
        <f t="shared" si="23"/>
        <v>6.3143548662897619E-2</v>
      </c>
      <c r="AT12" s="102">
        <f t="shared" si="24"/>
        <v>2.7586432345935705</v>
      </c>
      <c r="AU12" s="102"/>
      <c r="AV12" s="105">
        <f t="shared" si="25"/>
        <v>0.11377561301309042</v>
      </c>
      <c r="AW12" s="106">
        <f t="shared" si="30"/>
        <v>0.20099544550108267</v>
      </c>
      <c r="AX12" s="106">
        <f t="shared" si="30"/>
        <v>8.6250161155084965E-2</v>
      </c>
      <c r="AY12" s="106">
        <f t="shared" si="30"/>
        <v>0.12628709732579524</v>
      </c>
      <c r="AZ12" s="106">
        <f t="shared" si="30"/>
        <v>0.1062686292404401</v>
      </c>
      <c r="BA12" s="100">
        <f t="shared" si="26"/>
        <v>1.2581631345452817E-2</v>
      </c>
      <c r="BB12" s="100">
        <f t="shared" si="27"/>
        <v>2.2226648843620994E-2</v>
      </c>
      <c r="BC12" s="100">
        <f t="shared" si="27"/>
        <v>9.5377884803338336E-3</v>
      </c>
      <c r="BD12" s="100">
        <f t="shared" si="27"/>
        <v>1.3965186916265318E-2</v>
      </c>
      <c r="BE12" s="100">
        <f t="shared" si="27"/>
        <v>1.1751487698299576E-2</v>
      </c>
      <c r="BG12" s="107">
        <v>3.8387097325795233E-2</v>
      </c>
      <c r="BI12" s="108">
        <v>24.827999999999999</v>
      </c>
      <c r="BJ12" s="74">
        <v>5.6669999999999998</v>
      </c>
      <c r="BK12" s="109">
        <f t="shared" si="31"/>
        <v>0.22825036249395844</v>
      </c>
      <c r="BL12" s="110">
        <f t="shared" si="28"/>
        <v>0.18568200589520059</v>
      </c>
    </row>
    <row r="13" spans="1:72" x14ac:dyDescent="0.2">
      <c r="A13" s="74">
        <v>1983</v>
      </c>
      <c r="B13" s="90">
        <v>10038.523062677599</v>
      </c>
      <c r="C13" s="91">
        <v>1512.518468127596</v>
      </c>
      <c r="D13" s="92">
        <f t="shared" si="0"/>
        <v>0.15067141437877599</v>
      </c>
      <c r="E13" s="91">
        <f t="shared" si="1"/>
        <v>285.86599047611566</v>
      </c>
      <c r="F13" s="91">
        <f t="shared" si="2"/>
        <v>1226.6524776514802</v>
      </c>
      <c r="G13" s="93">
        <f t="shared" si="3"/>
        <v>10.308400033897005</v>
      </c>
      <c r="H13" s="91">
        <f t="shared" si="4"/>
        <v>56.813535553566055</v>
      </c>
      <c r="I13" s="94">
        <f t="shared" si="5"/>
        <v>0.189</v>
      </c>
      <c r="J13" s="94">
        <v>0.189</v>
      </c>
      <c r="L13" s="90">
        <f t="shared" si="6"/>
        <v>102.48075660417531</v>
      </c>
      <c r="M13" s="93">
        <f t="shared" si="7"/>
        <v>45.667221050609257</v>
      </c>
      <c r="N13" s="92">
        <f t="shared" si="8"/>
        <v>6.775504482337999E-2</v>
      </c>
      <c r="O13" s="92">
        <f t="shared" si="9"/>
        <v>4.6315917987089471E-2</v>
      </c>
      <c r="P13" s="95">
        <v>0.51904056242892094</v>
      </c>
      <c r="Q13" s="95">
        <v>0.51904056242892094</v>
      </c>
      <c r="R13" s="96">
        <v>0.50769531210266405</v>
      </c>
      <c r="S13" s="96">
        <f t="shared" si="10"/>
        <v>0.348347656051332</v>
      </c>
      <c r="T13" s="96">
        <f t="shared" si="11"/>
        <v>0.44561752434162516</v>
      </c>
      <c r="V13" s="90">
        <f t="shared" si="12"/>
        <v>71.473924929511526</v>
      </c>
      <c r="W13" s="93">
        <f t="shared" si="13"/>
        <v>70.177063915161938</v>
      </c>
      <c r="X13" s="91">
        <v>1.2968610143495936</v>
      </c>
      <c r="Y13" s="91">
        <v>32.308</v>
      </c>
      <c r="Z13" s="112">
        <v>3.0030000000000001</v>
      </c>
      <c r="AA13" s="91">
        <v>50.317540855571046</v>
      </c>
      <c r="AB13" s="92">
        <f t="shared" si="15"/>
        <v>0.69743752191032815</v>
      </c>
      <c r="AC13" s="92">
        <f t="shared" si="16"/>
        <v>0.64435104518067265</v>
      </c>
      <c r="AD13" s="98"/>
      <c r="AE13" s="99">
        <f t="shared" si="17"/>
        <v>0.11109247127944562</v>
      </c>
      <c r="AF13" s="100">
        <f t="shared" si="18"/>
        <v>6.358975882130978E-2</v>
      </c>
      <c r="AG13" s="100">
        <v>0.1746822301007554</v>
      </c>
      <c r="AH13" s="100">
        <f t="shared" si="19"/>
        <v>0.63596893178755687</v>
      </c>
      <c r="AI13" s="100">
        <v>1.5399924184988627</v>
      </c>
      <c r="AJ13" s="100">
        <v>1.7857962498767235</v>
      </c>
      <c r="AK13" s="101">
        <v>0.65008531645239864</v>
      </c>
      <c r="AL13" s="102">
        <f t="shared" si="20"/>
        <v>7.9402149524610115</v>
      </c>
      <c r="AM13" s="102"/>
      <c r="AN13" s="102"/>
      <c r="AO13" s="103">
        <f t="shared" si="29"/>
        <v>7.6376235607815368E-2</v>
      </c>
      <c r="AP13" s="104">
        <f t="shared" si="21"/>
        <v>0.36193700811902024</v>
      </c>
      <c r="AQ13" s="104">
        <v>0</v>
      </c>
      <c r="AR13" s="104">
        <f t="shared" si="22"/>
        <v>0.11109247127944562</v>
      </c>
      <c r="AS13" s="104">
        <f t="shared" si="23"/>
        <v>5.5546235639722809E-2</v>
      </c>
      <c r="AT13" s="102">
        <f t="shared" si="24"/>
        <v>2.3681850814359935</v>
      </c>
      <c r="AU13" s="102"/>
      <c r="AV13" s="105">
        <f t="shared" si="25"/>
        <v>0.10058864098469211</v>
      </c>
      <c r="AW13" s="106">
        <f t="shared" si="30"/>
        <v>0.18698861596088329</v>
      </c>
      <c r="AX13" s="106">
        <f t="shared" si="30"/>
        <v>7.7480057872030855E-2</v>
      </c>
      <c r="AY13" s="106">
        <f t="shared" si="30"/>
        <v>0.11109247127944562</v>
      </c>
      <c r="AZ13" s="106">
        <f t="shared" si="30"/>
        <v>9.4286264575738243E-2</v>
      </c>
      <c r="BA13" s="100">
        <f t="shared" si="26"/>
        <v>1.0721259877949193E-2</v>
      </c>
      <c r="BB13" s="100">
        <f t="shared" si="27"/>
        <v>1.9930218027697157E-2</v>
      </c>
      <c r="BC13" s="100">
        <f t="shared" si="27"/>
        <v>8.2582270490263593E-3</v>
      </c>
      <c r="BD13" s="100">
        <f t="shared" si="27"/>
        <v>1.1840812674383394E-2</v>
      </c>
      <c r="BE13" s="100">
        <f t="shared" si="27"/>
        <v>1.0049519861704877E-2</v>
      </c>
      <c r="BG13" s="107">
        <v>1.5792471279445622E-2</v>
      </c>
      <c r="BI13" s="108">
        <v>27.26</v>
      </c>
      <c r="BJ13" s="74">
        <v>4.569</v>
      </c>
      <c r="BK13" s="109">
        <f t="shared" si="31"/>
        <v>0.16760821716801172</v>
      </c>
      <c r="BL13" s="110">
        <f t="shared" si="28"/>
        <v>0.1746822301007554</v>
      </c>
    </row>
    <row r="14" spans="1:72" x14ac:dyDescent="0.2">
      <c r="A14" s="74">
        <v>1984</v>
      </c>
      <c r="B14" s="90">
        <v>10411.801014514353</v>
      </c>
      <c r="C14" s="91">
        <v>1620.1497331109906</v>
      </c>
      <c r="D14" s="92">
        <f t="shared" si="0"/>
        <v>0.15560705884144874</v>
      </c>
      <c r="E14" s="91">
        <f t="shared" si="1"/>
        <v>314.30904822353222</v>
      </c>
      <c r="F14" s="91">
        <f t="shared" si="2"/>
        <v>1305.8406848874583</v>
      </c>
      <c r="G14" s="93">
        <f t="shared" si="3"/>
        <v>10.926489521286081</v>
      </c>
      <c r="H14" s="91">
        <f t="shared" si="4"/>
        <v>65.836140886997683</v>
      </c>
      <c r="I14" s="94">
        <f t="shared" si="5"/>
        <v>0.19400000000000003</v>
      </c>
      <c r="J14" s="94">
        <v>0.19400000000000001</v>
      </c>
      <c r="L14" s="90">
        <f t="shared" si="6"/>
        <v>118.39413884251414</v>
      </c>
      <c r="M14" s="93">
        <f t="shared" si="7"/>
        <v>52.557997955516448</v>
      </c>
      <c r="N14" s="92">
        <f t="shared" si="8"/>
        <v>7.3076047492953156E-2</v>
      </c>
      <c r="O14" s="92">
        <f t="shared" si="9"/>
        <v>5.0416671534990243E-2</v>
      </c>
      <c r="P14" s="95">
        <v>0.5210518150791188</v>
      </c>
      <c r="Q14" s="95">
        <v>0.51887841804418355</v>
      </c>
      <c r="R14" s="96">
        <v>0.50806386305888196</v>
      </c>
      <c r="S14" s="96">
        <f t="shared" si="10"/>
        <v>0.35103193152944101</v>
      </c>
      <c r="T14" s="96">
        <f t="shared" si="11"/>
        <v>0.44392398533704613</v>
      </c>
      <c r="V14" s="90">
        <f t="shared" si="12"/>
        <v>80.176064510791278</v>
      </c>
      <c r="W14" s="93">
        <f t="shared" si="13"/>
        <v>78.79823350351603</v>
      </c>
      <c r="X14" s="91">
        <v>1.3778310072752502</v>
      </c>
      <c r="Y14" s="91">
        <v>36.293999999999997</v>
      </c>
      <c r="Z14" s="112">
        <v>3.3620000000000001</v>
      </c>
      <c r="AA14" s="91">
        <v>58.308511811085587</v>
      </c>
      <c r="AB14" s="92">
        <f t="shared" si="15"/>
        <v>0.67719623027487963</v>
      </c>
      <c r="AC14" s="92">
        <f t="shared" si="16"/>
        <v>0.62327211854210041</v>
      </c>
      <c r="AD14" s="98"/>
      <c r="AE14" s="99">
        <f t="shared" si="17"/>
        <v>0.1026433267726666</v>
      </c>
      <c r="AF14" s="100">
        <f t="shared" si="18"/>
        <v>6.3879688039156085E-2</v>
      </c>
      <c r="AG14" s="100">
        <v>0.16652301481182269</v>
      </c>
      <c r="AH14" s="100">
        <f t="shared" si="19"/>
        <v>0.61639123510139093</v>
      </c>
      <c r="AI14" s="100">
        <v>1.6827978056426331</v>
      </c>
      <c r="AJ14" s="100">
        <v>1.9527490218015773</v>
      </c>
      <c r="AK14" s="101">
        <v>0.74909164041027021</v>
      </c>
      <c r="AL14" s="102">
        <f t="shared" si="20"/>
        <v>8.2295379889275466</v>
      </c>
      <c r="AM14" s="102"/>
      <c r="AN14" s="102"/>
      <c r="AO14" s="103">
        <f t="shared" si="29"/>
        <v>7.0567436468664077E-2</v>
      </c>
      <c r="AP14" s="104">
        <f t="shared" si="21"/>
        <v>0.36193700811902024</v>
      </c>
      <c r="AQ14" s="104">
        <v>0</v>
      </c>
      <c r="AR14" s="104">
        <f t="shared" si="22"/>
        <v>0.1026433267726666</v>
      </c>
      <c r="AS14" s="104">
        <f t="shared" si="23"/>
        <v>5.1321663386333302E-2</v>
      </c>
      <c r="AT14" s="102">
        <f t="shared" si="24"/>
        <v>2.6969515323585345</v>
      </c>
      <c r="AU14" s="102"/>
      <c r="AV14" s="105">
        <f t="shared" si="25"/>
        <v>9.2289108465245157E-2</v>
      </c>
      <c r="AW14" s="106">
        <f t="shared" si="30"/>
        <v>0.18634430457717369</v>
      </c>
      <c r="AX14" s="106">
        <f t="shared" si="30"/>
        <v>6.9509673953322457E-2</v>
      </c>
      <c r="AY14" s="106">
        <f t="shared" si="30"/>
        <v>0.1026433267726666</v>
      </c>
      <c r="AZ14" s="106">
        <f t="shared" si="30"/>
        <v>8.6076500362994537E-2</v>
      </c>
      <c r="BA14" s="100">
        <f t="shared" si="26"/>
        <v>1.0609153807438635E-2</v>
      </c>
      <c r="BB14" s="100">
        <f t="shared" si="27"/>
        <v>2.1421329355932849E-2</v>
      </c>
      <c r="BC14" s="100">
        <f t="shared" si="27"/>
        <v>7.990529265470352E-3</v>
      </c>
      <c r="BD14" s="100">
        <f t="shared" si="27"/>
        <v>1.1799429630946009E-2</v>
      </c>
      <c r="BE14" s="100">
        <f t="shared" si="27"/>
        <v>9.8949794482081823E-3</v>
      </c>
      <c r="BG14" s="107">
        <v>-5.6673227333395304E-5</v>
      </c>
      <c r="BI14" s="108">
        <v>30.745999999999999</v>
      </c>
      <c r="BJ14" s="74">
        <v>4.3330000000000002</v>
      </c>
      <c r="BK14" s="109">
        <f t="shared" si="31"/>
        <v>0.14092890132049699</v>
      </c>
      <c r="BL14" s="110">
        <f t="shared" si="28"/>
        <v>0.16652301481182269</v>
      </c>
    </row>
    <row r="15" spans="1:72" x14ac:dyDescent="0.2">
      <c r="A15" s="74">
        <v>1985</v>
      </c>
      <c r="B15" s="90">
        <v>10940.754058728704</v>
      </c>
      <c r="C15" s="91">
        <v>1727.2222738821888</v>
      </c>
      <c r="D15" s="92">
        <f t="shared" si="0"/>
        <v>0.15787049636712966</v>
      </c>
      <c r="E15" s="91">
        <f t="shared" si="1"/>
        <v>343.71723250255559</v>
      </c>
      <c r="F15" s="91">
        <f t="shared" si="2"/>
        <v>1383.5050413796332</v>
      </c>
      <c r="G15" s="93">
        <f t="shared" si="3"/>
        <v>12.220964810982784</v>
      </c>
      <c r="H15" s="91">
        <f t="shared" si="4"/>
        <v>66.328341253677976</v>
      </c>
      <c r="I15" s="94">
        <f t="shared" si="5"/>
        <v>0.19900000000000001</v>
      </c>
      <c r="J15" s="94">
        <v>0.19900000000000001</v>
      </c>
      <c r="L15" s="90">
        <f t="shared" si="6"/>
        <v>118.00339229508396</v>
      </c>
      <c r="M15" s="93">
        <f t="shared" si="7"/>
        <v>51.675051041405979</v>
      </c>
      <c r="N15" s="92">
        <f t="shared" si="8"/>
        <v>6.83197490441423E-2</v>
      </c>
      <c r="O15" s="92">
        <f t="shared" si="9"/>
        <v>4.7942247602896525E-2</v>
      </c>
      <c r="P15" s="95">
        <v>0.52815047622086431</v>
      </c>
      <c r="Q15" s="95">
        <v>0.52551789824589246</v>
      </c>
      <c r="R15" s="96">
        <v>0.51389134404295223</v>
      </c>
      <c r="S15" s="96">
        <f t="shared" si="10"/>
        <v>0.35644567202147615</v>
      </c>
      <c r="T15" s="96">
        <f t="shared" si="11"/>
        <v>0.43791157217061438</v>
      </c>
      <c r="V15" s="90">
        <f t="shared" si="12"/>
        <v>78.505392853609123</v>
      </c>
      <c r="W15" s="93">
        <f t="shared" si="13"/>
        <v>77.0801600869856</v>
      </c>
      <c r="X15" s="91">
        <v>1.4252327666235287</v>
      </c>
      <c r="Y15" s="91">
        <v>33.945</v>
      </c>
      <c r="Z15" s="112">
        <v>5.5389999999999997</v>
      </c>
      <c r="AA15" s="91">
        <v>58.744434550592125</v>
      </c>
      <c r="AB15" s="92">
        <f t="shared" si="15"/>
        <v>0.66528081376928072</v>
      </c>
      <c r="AC15" s="92">
        <f t="shared" si="16"/>
        <v>0.61676851845522473</v>
      </c>
      <c r="AD15" s="98"/>
      <c r="AE15" s="99">
        <f t="shared" si="17"/>
        <v>0.11566276007109053</v>
      </c>
      <c r="AF15" s="100">
        <f t="shared" si="18"/>
        <v>5.9809351731781202E-2</v>
      </c>
      <c r="AG15" s="100">
        <v>0.17547211180287173</v>
      </c>
      <c r="AH15" s="100">
        <f t="shared" si="19"/>
        <v>0.65915180983875077</v>
      </c>
      <c r="AI15" s="100">
        <v>1.8023755887773909</v>
      </c>
      <c r="AJ15" s="100">
        <v>2.0942520513257277</v>
      </c>
      <c r="AK15" s="101">
        <v>0.71382202143585805</v>
      </c>
      <c r="AL15" s="102">
        <f t="shared" si="20"/>
        <v>9.0801504179136963</v>
      </c>
      <c r="AM15" s="102"/>
      <c r="AN15" s="102"/>
      <c r="AO15" s="103">
        <f t="shared" si="29"/>
        <v>7.9518315800346046E-2</v>
      </c>
      <c r="AP15" s="104">
        <f t="shared" si="21"/>
        <v>0.36193700811902024</v>
      </c>
      <c r="AQ15" s="104">
        <v>0</v>
      </c>
      <c r="AR15" s="104">
        <f t="shared" si="22"/>
        <v>0.11566276007109053</v>
      </c>
      <c r="AS15" s="104">
        <f t="shared" si="23"/>
        <v>5.7831380035545263E-2</v>
      </c>
      <c r="AT15" s="102">
        <f t="shared" si="24"/>
        <v>3.1408143930690873</v>
      </c>
      <c r="AU15" s="102"/>
      <c r="AV15" s="105">
        <f t="shared" si="25"/>
        <v>0.10356452109802534</v>
      </c>
      <c r="AW15" s="106">
        <f t="shared" si="30"/>
        <v>0.19809547596727586</v>
      </c>
      <c r="AX15" s="106">
        <f t="shared" si="30"/>
        <v>7.6948215142896167E-2</v>
      </c>
      <c r="AY15" s="106">
        <f t="shared" si="30"/>
        <v>0.11566276007109053</v>
      </c>
      <c r="AZ15" s="106">
        <f t="shared" si="30"/>
        <v>9.630548760699334E-2</v>
      </c>
      <c r="BA15" s="100">
        <f t="shared" si="26"/>
        <v>1.1130444523263772E-2</v>
      </c>
      <c r="BB15" s="100">
        <f t="shared" si="27"/>
        <v>2.1290019807809805E-2</v>
      </c>
      <c r="BC15" s="100">
        <f t="shared" si="27"/>
        <v>8.2698962031747519E-3</v>
      </c>
      <c r="BD15" s="100">
        <f t="shared" si="27"/>
        <v>1.2430684955906079E-2</v>
      </c>
      <c r="BE15" s="100">
        <f t="shared" si="27"/>
        <v>1.0350290579540414E-2</v>
      </c>
      <c r="BG15" s="107">
        <v>5.5627600710905223E-3</v>
      </c>
      <c r="BI15" s="108">
        <v>28.777999999999999</v>
      </c>
      <c r="BJ15" s="74">
        <v>4.524</v>
      </c>
      <c r="BK15" s="109">
        <f t="shared" si="31"/>
        <v>0.15720341927861561</v>
      </c>
      <c r="BL15" s="110">
        <f t="shared" si="28"/>
        <v>0.17547211180287173</v>
      </c>
    </row>
    <row r="16" spans="1:72" x14ac:dyDescent="0.2">
      <c r="A16" s="74">
        <v>1986</v>
      </c>
      <c r="B16" s="90">
        <v>12942.143409343862</v>
      </c>
      <c r="C16" s="91">
        <v>2033.7172606860956</v>
      </c>
      <c r="D16" s="92">
        <f t="shared" si="0"/>
        <v>0.15713913811353761</v>
      </c>
      <c r="E16" s="91">
        <f t="shared" si="1"/>
        <v>410.81088665859136</v>
      </c>
      <c r="F16" s="91">
        <f t="shared" si="2"/>
        <v>1622.9063740275042</v>
      </c>
      <c r="G16" s="93">
        <f t="shared" si="3"/>
        <v>11.697782463785749</v>
      </c>
      <c r="H16" s="91">
        <f t="shared" si="4"/>
        <v>69.478840354565349</v>
      </c>
      <c r="I16" s="94">
        <f t="shared" si="5"/>
        <v>0.20200000000000001</v>
      </c>
      <c r="J16" s="94">
        <v>0.20200000000000001</v>
      </c>
      <c r="L16" s="90">
        <f t="shared" si="6"/>
        <v>108.793610893909</v>
      </c>
      <c r="M16" s="93">
        <f t="shared" si="7"/>
        <v>39.314770539343655</v>
      </c>
      <c r="N16" s="92">
        <f t="shared" si="8"/>
        <v>5.3494953795694467E-2</v>
      </c>
      <c r="O16" s="92">
        <f t="shared" si="9"/>
        <v>4.2811366981166256E-2</v>
      </c>
      <c r="P16" s="95">
        <v>0.43388928317955999</v>
      </c>
      <c r="Q16" s="95">
        <v>0.42804880183444488</v>
      </c>
      <c r="R16" s="96">
        <v>0.41778949258721598</v>
      </c>
      <c r="S16" s="96">
        <f t="shared" si="10"/>
        <v>0.30989474629360803</v>
      </c>
      <c r="T16" s="96">
        <f t="shared" si="11"/>
        <v>0.3613702148160316</v>
      </c>
      <c r="V16" s="90">
        <f t="shared" si="12"/>
        <v>68.253460178439852</v>
      </c>
      <c r="W16" s="93">
        <f t="shared" si="13"/>
        <v>66.850590818668707</v>
      </c>
      <c r="X16" s="91">
        <v>1.4028693597711464</v>
      </c>
      <c r="Y16" s="91">
        <v>35.744999999999997</v>
      </c>
      <c r="Z16" s="112">
        <v>4.3540000000000001</v>
      </c>
      <c r="AA16" s="91">
        <v>61.534709186376347</v>
      </c>
      <c r="AB16" s="92">
        <f t="shared" si="15"/>
        <v>0.62736643831959749</v>
      </c>
      <c r="AC16" s="92">
        <f t="shared" si="16"/>
        <v>0.59733106004617009</v>
      </c>
      <c r="AD16" s="98"/>
      <c r="AE16" s="99">
        <f t="shared" si="17"/>
        <v>0.12169360673195538</v>
      </c>
      <c r="AF16" s="100">
        <f t="shared" si="18"/>
        <v>6.2700908530235563E-2</v>
      </c>
      <c r="AG16" s="100">
        <v>0.18439451526219094</v>
      </c>
      <c r="AH16" s="100">
        <f t="shared" si="19"/>
        <v>0.65996326712277198</v>
      </c>
      <c r="AI16" s="100">
        <v>1.4038657171922686</v>
      </c>
      <c r="AJ16" s="100">
        <v>1.6417208137963966</v>
      </c>
      <c r="AK16" s="101">
        <v>0.5582453818198706</v>
      </c>
      <c r="AL16" s="102">
        <f t="shared" si="20"/>
        <v>8.3060097410502358</v>
      </c>
      <c r="AM16" s="102"/>
      <c r="AN16" s="102"/>
      <c r="AO16" s="103">
        <f t="shared" si="29"/>
        <v>8.3664531652599239E-2</v>
      </c>
      <c r="AP16" s="104">
        <f t="shared" si="21"/>
        <v>0.36193700811902024</v>
      </c>
      <c r="AQ16" s="104">
        <v>0</v>
      </c>
      <c r="AR16" s="104">
        <f t="shared" si="22"/>
        <v>0.12169360673195538</v>
      </c>
      <c r="AS16" s="104">
        <f t="shared" si="23"/>
        <v>6.0846803365977691E-2</v>
      </c>
      <c r="AT16" s="102">
        <f t="shared" si="24"/>
        <v>3.3917727227355128</v>
      </c>
      <c r="AU16" s="102"/>
      <c r="AV16" s="105">
        <f t="shared" si="25"/>
        <v>0.10752269703772346</v>
      </c>
      <c r="AW16" s="106">
        <f t="shared" si="30"/>
        <v>0.21121636106103192</v>
      </c>
      <c r="AX16" s="106">
        <f t="shared" si="30"/>
        <v>7.6346484621692634E-2</v>
      </c>
      <c r="AY16" s="106">
        <f t="shared" si="30"/>
        <v>0.12169360673195537</v>
      </c>
      <c r="AZ16" s="106">
        <f t="shared" si="30"/>
        <v>9.9020045676824001E-2</v>
      </c>
      <c r="BA16" s="100">
        <f t="shared" si="26"/>
        <v>9.0483254289934218E-3</v>
      </c>
      <c r="BB16" s="100">
        <f t="shared" si="27"/>
        <v>1.7774427385666099E-2</v>
      </c>
      <c r="BC16" s="100">
        <f t="shared" si="27"/>
        <v>6.4247629314427663E-3</v>
      </c>
      <c r="BD16" s="100">
        <f t="shared" si="27"/>
        <v>1.0240845762568219E-2</v>
      </c>
      <c r="BE16" s="100">
        <f t="shared" si="27"/>
        <v>8.332804347005493E-3</v>
      </c>
      <c r="BG16" s="107">
        <v>4.1936067319553738E-3</v>
      </c>
      <c r="BI16" s="108">
        <v>31.04</v>
      </c>
      <c r="BJ16" s="74">
        <v>6.0029999999999992</v>
      </c>
      <c r="BK16" s="109">
        <f t="shared" si="31"/>
        <v>0.19339561855670101</v>
      </c>
      <c r="BL16" s="110">
        <f t="shared" si="28"/>
        <v>0.18439451526219094</v>
      </c>
    </row>
    <row r="17" spans="1:64" x14ac:dyDescent="0.2">
      <c r="A17" s="74">
        <v>1987</v>
      </c>
      <c r="B17" s="90">
        <v>14713.104211341733</v>
      </c>
      <c r="C17" s="91">
        <v>2329.9443322532161</v>
      </c>
      <c r="D17" s="92">
        <f t="shared" si="0"/>
        <v>0.15835844691816678</v>
      </c>
      <c r="E17" s="91">
        <f t="shared" si="1"/>
        <v>496.27814276993502</v>
      </c>
      <c r="F17" s="91">
        <f t="shared" si="2"/>
        <v>1833.666189483281</v>
      </c>
      <c r="G17" s="93">
        <f t="shared" si="3"/>
        <v>17.427516308379577</v>
      </c>
      <c r="H17" s="91">
        <f t="shared" si="4"/>
        <v>89.273150301236996</v>
      </c>
      <c r="I17" s="94">
        <f t="shared" si="5"/>
        <v>0.21299999999999999</v>
      </c>
      <c r="J17" s="94">
        <v>0.21299999999999999</v>
      </c>
      <c r="L17" s="90">
        <f t="shared" si="6"/>
        <v>133.30462658576738</v>
      </c>
      <c r="M17" s="93">
        <f t="shared" si="7"/>
        <v>44.031476284530392</v>
      </c>
      <c r="N17" s="92">
        <f t="shared" si="8"/>
        <v>5.7213653021852523E-2</v>
      </c>
      <c r="O17" s="92">
        <f t="shared" si="9"/>
        <v>4.8685606362406549E-2</v>
      </c>
      <c r="P17" s="95">
        <v>0.39543510888341404</v>
      </c>
      <c r="Q17" s="95">
        <v>0.38909942041908152</v>
      </c>
      <c r="R17" s="96">
        <v>0.37807839072384458</v>
      </c>
      <c r="S17" s="96">
        <f t="shared" si="10"/>
        <v>0.2955391953619223</v>
      </c>
      <c r="T17" s="96">
        <f t="shared" si="11"/>
        <v>0.33030718747185273</v>
      </c>
      <c r="V17" s="90">
        <f t="shared" si="12"/>
        <v>78.533841356719634</v>
      </c>
      <c r="W17" s="93">
        <f t="shared" si="13"/>
        <v>76.441562488596958</v>
      </c>
      <c r="X17" s="91">
        <v>2.0922788681226812</v>
      </c>
      <c r="Y17" s="91">
        <v>43.716999999999999</v>
      </c>
      <c r="Z17" s="112">
        <v>4.88</v>
      </c>
      <c r="AA17" s="91">
        <v>79.065760365376065</v>
      </c>
      <c r="AB17" s="92">
        <f t="shared" si="15"/>
        <v>0.58913065036187207</v>
      </c>
      <c r="AC17" s="92">
        <f t="shared" si="16"/>
        <v>0.56779982219827996</v>
      </c>
      <c r="AD17" s="98"/>
      <c r="AE17" s="99">
        <f t="shared" si="17"/>
        <v>0.14999303656927479</v>
      </c>
      <c r="AF17" s="100">
        <f t="shared" si="18"/>
        <v>6.4449700492958034E-2</v>
      </c>
      <c r="AG17" s="100">
        <v>0.21444273706223282</v>
      </c>
      <c r="AH17" s="100">
        <f t="shared" si="19"/>
        <v>0.69945496230886905</v>
      </c>
      <c r="AI17" s="100">
        <v>1.689124965054515</v>
      </c>
      <c r="AJ17" s="100">
        <v>1.9815877646243614</v>
      </c>
      <c r="AK17" s="101">
        <v>0.59555636940731249</v>
      </c>
      <c r="AL17" s="102">
        <f t="shared" si="20"/>
        <v>11.779529338544073</v>
      </c>
      <c r="AM17" s="102"/>
      <c r="AN17" s="102"/>
      <c r="AO17" s="103">
        <f t="shared" si="29"/>
        <v>0.10312043083216724</v>
      </c>
      <c r="AP17" s="104">
        <f t="shared" si="21"/>
        <v>0.36193700811902024</v>
      </c>
      <c r="AQ17" s="104">
        <v>0</v>
      </c>
      <c r="AR17" s="104">
        <f t="shared" si="22"/>
        <v>0.14999303656927479</v>
      </c>
      <c r="AS17" s="104">
        <f t="shared" si="23"/>
        <v>7.4996518284637395E-2</v>
      </c>
      <c r="AT17" s="102">
        <f t="shared" si="24"/>
        <v>5.6479869698355047</v>
      </c>
      <c r="AU17" s="102"/>
      <c r="AV17" s="105">
        <f t="shared" si="25"/>
        <v>0.13073451953422502</v>
      </c>
      <c r="AW17" s="106">
        <f t="shared" si="30"/>
        <v>0.2370743183196406</v>
      </c>
      <c r="AX17" s="106">
        <f t="shared" si="30"/>
        <v>8.8365495183808915E-2</v>
      </c>
      <c r="AY17" s="106">
        <f t="shared" si="30"/>
        <v>0.14999303656927479</v>
      </c>
      <c r="AZ17" s="106">
        <f t="shared" si="30"/>
        <v>0.11917926587654185</v>
      </c>
      <c r="BA17" s="100">
        <f t="shared" si="26"/>
        <v>1.1766443090876265E-2</v>
      </c>
      <c r="BB17" s="100">
        <f t="shared" si="27"/>
        <v>2.1337298555536177E-2</v>
      </c>
      <c r="BC17" s="100">
        <f t="shared" si="27"/>
        <v>7.953121899110913E-3</v>
      </c>
      <c r="BD17" s="100">
        <f t="shared" si="27"/>
        <v>1.3499759169253419E-2</v>
      </c>
      <c r="BE17" s="100">
        <f t="shared" si="27"/>
        <v>1.0726440534182164E-2</v>
      </c>
      <c r="BG17" s="107">
        <v>2.5093036569274779E-2</v>
      </c>
      <c r="BI17" s="108">
        <v>40.027999999999999</v>
      </c>
      <c r="BJ17" s="74">
        <v>7.9779999999999998</v>
      </c>
      <c r="BK17" s="109">
        <f t="shared" si="31"/>
        <v>0.1993104826621365</v>
      </c>
      <c r="BL17" s="110">
        <f t="shared" si="28"/>
        <v>0.21444273706223282</v>
      </c>
    </row>
    <row r="18" spans="1:64" x14ac:dyDescent="0.2">
      <c r="A18" s="74">
        <v>1988</v>
      </c>
      <c r="B18" s="90">
        <v>16461.563619493376</v>
      </c>
      <c r="C18" s="91">
        <v>2666.5819764218941</v>
      </c>
      <c r="D18" s="92">
        <f t="shared" si="0"/>
        <v>0.16198837717118159</v>
      </c>
      <c r="E18" s="91">
        <f t="shared" si="1"/>
        <v>575.98170690712914</v>
      </c>
      <c r="F18" s="91">
        <f t="shared" si="2"/>
        <v>2090.6002695147649</v>
      </c>
      <c r="G18" s="93">
        <f t="shared" si="3"/>
        <v>16.410404408428505</v>
      </c>
      <c r="H18" s="91">
        <f t="shared" si="4"/>
        <v>117.36164001310547</v>
      </c>
      <c r="I18" s="94">
        <f t="shared" si="5"/>
        <v>0.216</v>
      </c>
      <c r="J18" s="94">
        <v>0.216</v>
      </c>
      <c r="L18" s="90">
        <f t="shared" si="6"/>
        <v>174.51648204013651</v>
      </c>
      <c r="M18" s="93">
        <f t="shared" si="7"/>
        <v>57.154842027031037</v>
      </c>
      <c r="N18" s="92">
        <f t="shared" si="8"/>
        <v>6.5445759246564914E-2</v>
      </c>
      <c r="O18" s="92">
        <f t="shared" si="9"/>
        <v>5.6137771397276957E-2</v>
      </c>
      <c r="P18" s="95">
        <v>0.38424259035469122</v>
      </c>
      <c r="Q18" s="95">
        <v>0.37896418258892917</v>
      </c>
      <c r="R18" s="96">
        <v>0.3702297661204923</v>
      </c>
      <c r="S18" s="96">
        <f t="shared" si="10"/>
        <v>0.29311488306024613</v>
      </c>
      <c r="T18" s="96">
        <f t="shared" si="11"/>
        <v>0.32750397761219008</v>
      </c>
      <c r="V18" s="90">
        <f t="shared" si="12"/>
        <v>95.726289024537238</v>
      </c>
      <c r="W18" s="93">
        <f t="shared" si="13"/>
        <v>93.806263814969441</v>
      </c>
      <c r="X18" s="91">
        <v>1.9200252095678005</v>
      </c>
      <c r="Y18" s="91">
        <v>55.817</v>
      </c>
      <c r="Z18" s="112">
        <v>3.9289999999999998</v>
      </c>
      <c r="AA18" s="91">
        <v>103.94264427828925</v>
      </c>
      <c r="AB18" s="92">
        <f t="shared" si="15"/>
        <v>0.54852291259527819</v>
      </c>
      <c r="AC18" s="92">
        <f t="shared" si="16"/>
        <v>0.52543595337183191</v>
      </c>
      <c r="AE18" s="99">
        <f t="shared" si="17"/>
        <v>0.10947957893954177</v>
      </c>
      <c r="AF18" s="100">
        <f t="shared" si="18"/>
        <v>6.6428086457277269E-2</v>
      </c>
      <c r="AG18" s="100">
        <v>0.17590766539681904</v>
      </c>
      <c r="AH18" s="100">
        <f t="shared" si="19"/>
        <v>0.62236957492769673</v>
      </c>
      <c r="AI18" s="100">
        <v>1.4252333481490889</v>
      </c>
      <c r="AJ18" s="100">
        <v>1.6690615543295193</v>
      </c>
      <c r="AK18" s="101">
        <v>0.63028842423329545</v>
      </c>
      <c r="AL18" s="102">
        <f t="shared" si="20"/>
        <v>10.480073815851215</v>
      </c>
      <c r="AM18" s="102"/>
      <c r="AN18" s="102"/>
      <c r="AO18" s="103">
        <f t="shared" si="29"/>
        <v>7.5267369777900842E-2</v>
      </c>
      <c r="AP18" s="104">
        <f t="shared" si="21"/>
        <v>0.36193700811902024</v>
      </c>
      <c r="AQ18" s="104">
        <v>0</v>
      </c>
      <c r="AR18" s="104">
        <f t="shared" si="22"/>
        <v>0.10947957893954177</v>
      </c>
      <c r="AS18" s="104">
        <f t="shared" si="23"/>
        <v>5.4739789469770886E-2</v>
      </c>
      <c r="AT18" s="102">
        <f t="shared" si="24"/>
        <v>5.9303305925772909</v>
      </c>
      <c r="AU18" s="102"/>
      <c r="AV18" s="105">
        <f t="shared" si="25"/>
        <v>9.4033550393562981E-2</v>
      </c>
      <c r="AW18" s="106">
        <f t="shared" si="30"/>
        <v>0.22345832375917651</v>
      </c>
      <c r="AX18" s="106">
        <f t="shared" si="30"/>
        <v>6.0052057509622128E-2</v>
      </c>
      <c r="AY18" s="106">
        <f t="shared" si="30"/>
        <v>0.10947957893954177</v>
      </c>
      <c r="AZ18" s="106">
        <f t="shared" si="30"/>
        <v>8.4765818224581957E-2</v>
      </c>
      <c r="BA18" s="100">
        <f t="shared" si="26"/>
        <v>9.6809859541075131E-3</v>
      </c>
      <c r="BB18" s="100">
        <f t="shared" si="27"/>
        <v>2.3005585608400939E-2</v>
      </c>
      <c r="BC18" s="100">
        <f t="shared" si="27"/>
        <v>6.1825074437017683E-3</v>
      </c>
      <c r="BD18" s="100">
        <f t="shared" si="27"/>
        <v>1.1271192691750809E-2</v>
      </c>
      <c r="BE18" s="100">
        <f t="shared" si="27"/>
        <v>8.7268500677262894E-3</v>
      </c>
      <c r="BG18" s="107">
        <v>-2.2820421060458229E-2</v>
      </c>
      <c r="BI18" s="108">
        <v>52.057000000000002</v>
      </c>
      <c r="BJ18" s="74">
        <v>9.76</v>
      </c>
      <c r="BK18" s="109">
        <f t="shared" si="31"/>
        <v>0.18748679332270396</v>
      </c>
      <c r="BL18" s="110">
        <f t="shared" si="28"/>
        <v>0.17590766539681904</v>
      </c>
    </row>
    <row r="19" spans="1:64" x14ac:dyDescent="0.2">
      <c r="A19" s="74">
        <v>1989</v>
      </c>
      <c r="B19" s="90">
        <v>17265.023362591011</v>
      </c>
      <c r="C19" s="91">
        <v>2817.989179937817</v>
      </c>
      <c r="D19" s="92">
        <f t="shared" si="0"/>
        <v>0.16321954049849099</v>
      </c>
      <c r="E19" s="91">
        <f t="shared" si="1"/>
        <v>628.41158712613321</v>
      </c>
      <c r="F19" s="91">
        <f t="shared" si="2"/>
        <v>2189.5775928116836</v>
      </c>
      <c r="G19" s="93">
        <f t="shared" si="3"/>
        <v>22.498982752020019</v>
      </c>
      <c r="H19" s="91">
        <f t="shared" si="4"/>
        <v>122.03670654247962</v>
      </c>
      <c r="I19" s="94">
        <f t="shared" si="5"/>
        <v>0.223</v>
      </c>
      <c r="J19" s="94">
        <v>0.223</v>
      </c>
      <c r="L19" s="90">
        <f t="shared" si="6"/>
        <v>180.51606165870589</v>
      </c>
      <c r="M19" s="93">
        <f t="shared" si="7"/>
        <v>58.47935511622628</v>
      </c>
      <c r="N19" s="92">
        <f t="shared" si="8"/>
        <v>6.4058465143819063E-2</v>
      </c>
      <c r="O19" s="92">
        <f t="shared" si="9"/>
        <v>5.5735273754683276E-2</v>
      </c>
      <c r="P19" s="95">
        <v>0.38894081360843047</v>
      </c>
      <c r="Q19" s="95">
        <v>0.37950138504155123</v>
      </c>
      <c r="R19" s="96">
        <v>0.36887141974801491</v>
      </c>
      <c r="S19" s="96">
        <f t="shared" si="10"/>
        <v>0.29593570987400747</v>
      </c>
      <c r="T19" s="96">
        <f t="shared" si="11"/>
        <v>0.32395651987350982</v>
      </c>
      <c r="V19" s="90">
        <f t="shared" si="12"/>
        <v>98.545215145224063</v>
      </c>
      <c r="W19" s="93">
        <f t="shared" si="13"/>
        <v>96.017254464285713</v>
      </c>
      <c r="X19" s="91">
        <v>2.5279606809383548</v>
      </c>
      <c r="Y19" s="91">
        <v>55.953000000000003</v>
      </c>
      <c r="Z19" s="112">
        <v>5.843</v>
      </c>
      <c r="AA19" s="91">
        <v>108.08316904588632</v>
      </c>
      <c r="AB19" s="92">
        <f t="shared" si="15"/>
        <v>0.54590829336582436</v>
      </c>
      <c r="AC19" s="92">
        <f t="shared" si="16"/>
        <v>0.527086992949518</v>
      </c>
      <c r="AE19" s="99">
        <f t="shared" si="17"/>
        <v>0.14524816289176071</v>
      </c>
      <c r="AF19" s="100">
        <f t="shared" si="18"/>
        <v>6.5733941970255338E-2</v>
      </c>
      <c r="AG19" s="100">
        <v>0.21098210486201605</v>
      </c>
      <c r="AH19" s="100">
        <f t="shared" si="19"/>
        <v>0.68843830611489132</v>
      </c>
      <c r="AI19" s="100">
        <v>1.5748876958474856</v>
      </c>
      <c r="AJ19" s="100">
        <v>1.8518637757136358</v>
      </c>
      <c r="AK19" s="101">
        <v>0.57696981480581344</v>
      </c>
      <c r="AL19" s="102">
        <f t="shared" si="20"/>
        <v>14.313511461617109</v>
      </c>
      <c r="AM19" s="102"/>
      <c r="AN19" s="102"/>
      <c r="AO19" s="103">
        <f t="shared" si="29"/>
        <v>9.9858323276637601E-2</v>
      </c>
      <c r="AP19" s="104">
        <f t="shared" si="21"/>
        <v>0.36193700811902024</v>
      </c>
      <c r="AQ19" s="104">
        <v>0</v>
      </c>
      <c r="AR19" s="104">
        <f t="shared" si="22"/>
        <v>0.14524816289176071</v>
      </c>
      <c r="AS19" s="104">
        <f t="shared" si="23"/>
        <v>7.2624081445880354E-2</v>
      </c>
      <c r="AT19" s="102">
        <f t="shared" si="24"/>
        <v>8.1854712904029103</v>
      </c>
      <c r="AU19" s="102"/>
      <c r="AV19" s="105">
        <f t="shared" si="25"/>
        <v>0.12463701315707794</v>
      </c>
      <c r="AW19" s="106">
        <f t="shared" si="30"/>
        <v>0.24364477042959573</v>
      </c>
      <c r="AX19" s="106">
        <f t="shared" si="30"/>
        <v>7.9292176718762347E-2</v>
      </c>
      <c r="AY19" s="106">
        <f t="shared" si="30"/>
        <v>0.14524816289176071</v>
      </c>
      <c r="AZ19" s="106">
        <f t="shared" si="30"/>
        <v>0.11227016980526153</v>
      </c>
      <c r="BA19" s="100">
        <f t="shared" si="26"/>
        <v>1.2559686732271947E-2</v>
      </c>
      <c r="BB19" s="100">
        <f t="shared" si="27"/>
        <v>2.4552112675353045E-2</v>
      </c>
      <c r="BC19" s="100">
        <f t="shared" si="27"/>
        <v>7.9902821375581658E-3</v>
      </c>
      <c r="BD19" s="100">
        <f t="shared" si="27"/>
        <v>1.4636674757757734E-2</v>
      </c>
      <c r="BE19" s="100">
        <f t="shared" si="27"/>
        <v>1.1313478447657951E-2</v>
      </c>
      <c r="BG19" s="107">
        <v>5.5481628917607162E-3</v>
      </c>
      <c r="BI19" s="108">
        <v>53.929000000000002</v>
      </c>
      <c r="BJ19" s="74">
        <v>11.89</v>
      </c>
      <c r="BK19" s="109">
        <f t="shared" si="31"/>
        <v>0.22047506907229877</v>
      </c>
      <c r="BL19" s="110">
        <f t="shared" si="28"/>
        <v>0.21098210486201605</v>
      </c>
    </row>
    <row r="20" spans="1:64" x14ac:dyDescent="0.2">
      <c r="A20" s="74">
        <v>1990</v>
      </c>
      <c r="B20" s="90">
        <v>19397.835157959467</v>
      </c>
      <c r="C20" s="91">
        <v>3102.1099226922647</v>
      </c>
      <c r="D20" s="92">
        <f t="shared" si="0"/>
        <v>0.15992041882154995</v>
      </c>
      <c r="E20" s="91">
        <f t="shared" si="1"/>
        <v>673.15785322422141</v>
      </c>
      <c r="F20" s="91">
        <f t="shared" si="2"/>
        <v>2428.9520694680432</v>
      </c>
      <c r="G20" s="93">
        <f t="shared" si="3"/>
        <v>28.97346708002318</v>
      </c>
      <c r="H20" s="91">
        <f t="shared" si="4"/>
        <v>127.98039742718741</v>
      </c>
      <c r="I20" s="94">
        <f t="shared" si="5"/>
        <v>0.217</v>
      </c>
      <c r="J20" s="94">
        <v>0.217</v>
      </c>
      <c r="L20" s="90">
        <f t="shared" si="6"/>
        <v>187.06249559386504</v>
      </c>
      <c r="M20" s="93">
        <f t="shared" si="7"/>
        <v>59.082098166677625</v>
      </c>
      <c r="N20" s="92">
        <f t="shared" si="8"/>
        <v>6.0301697959019102E-2</v>
      </c>
      <c r="O20" s="92">
        <f t="shared" si="9"/>
        <v>5.2689552435349611E-2</v>
      </c>
      <c r="P20" s="95">
        <v>0.37473248595920783</v>
      </c>
      <c r="Q20" s="95">
        <v>0.37227632058073834</v>
      </c>
      <c r="R20" s="96">
        <v>0.36001643646700465</v>
      </c>
      <c r="S20" s="96">
        <f t="shared" si="10"/>
        <v>0.28850821823350231</v>
      </c>
      <c r="T20" s="96">
        <f t="shared" si="11"/>
        <v>0.31584149446477983</v>
      </c>
      <c r="V20" s="90">
        <f t="shared" si="12"/>
        <v>101.47991102324218</v>
      </c>
      <c r="W20" s="93">
        <f t="shared" si="13"/>
        <v>98.580819180389199</v>
      </c>
      <c r="X20" s="91">
        <v>2.8990918428529842</v>
      </c>
      <c r="Y20" s="91">
        <v>57.988999999999997</v>
      </c>
      <c r="Z20" s="112">
        <v>6.2009999999999996</v>
      </c>
      <c r="AA20" s="91">
        <v>113.34726511049742</v>
      </c>
      <c r="AB20" s="92">
        <f t="shared" si="15"/>
        <v>0.54249201958455184</v>
      </c>
      <c r="AC20" s="92">
        <f t="shared" si="16"/>
        <v>0.52421381079881657</v>
      </c>
      <c r="AE20" s="99">
        <f t="shared" si="17"/>
        <v>0.1807249080012531</v>
      </c>
      <c r="AF20" s="100">
        <f t="shared" si="18"/>
        <v>6.3737201597492743E-2</v>
      </c>
      <c r="AG20" s="100">
        <v>0.24446210959874584</v>
      </c>
      <c r="AH20" s="100">
        <f t="shared" si="19"/>
        <v>0.739275744195657</v>
      </c>
      <c r="AI20" s="100">
        <v>1.5793946338202998</v>
      </c>
      <c r="AJ20" s="100">
        <v>1.8562104309035601</v>
      </c>
      <c r="AK20" s="101">
        <v>0.4839590832135896</v>
      </c>
      <c r="AL20" s="102">
        <f t="shared" si="20"/>
        <v>18.339947583650794</v>
      </c>
      <c r="AM20" s="102"/>
      <c r="AN20" s="102"/>
      <c r="AO20" s="103">
        <f t="shared" si="29"/>
        <v>0.12424863714646983</v>
      </c>
      <c r="AP20" s="104">
        <f t="shared" si="21"/>
        <v>0.36193700811902024</v>
      </c>
      <c r="AQ20" s="104">
        <v>0</v>
      </c>
      <c r="AR20" s="104">
        <f t="shared" si="22"/>
        <v>0.1807249080012531</v>
      </c>
      <c r="AS20" s="104">
        <f t="shared" si="23"/>
        <v>9.0362454000626549E-2</v>
      </c>
      <c r="AT20" s="102">
        <f t="shared" si="24"/>
        <v>10.633519496372386</v>
      </c>
      <c r="AU20" s="102"/>
      <c r="AV20" s="105">
        <f t="shared" si="25"/>
        <v>0.15488656338108536</v>
      </c>
      <c r="AW20" s="106">
        <f t="shared" si="30"/>
        <v>0.26363088995297473</v>
      </c>
      <c r="AX20" s="106">
        <f t="shared" si="30"/>
        <v>9.8041820330832127E-2</v>
      </c>
      <c r="AY20" s="106">
        <f t="shared" si="30"/>
        <v>0.1807249080012531</v>
      </c>
      <c r="AZ20" s="106">
        <f t="shared" si="30"/>
        <v>0.13938336416604261</v>
      </c>
      <c r="BA20" s="100">
        <f t="shared" si="26"/>
        <v>1.4692595779475244E-2</v>
      </c>
      <c r="BB20" s="100">
        <f t="shared" si="27"/>
        <v>2.5008122179921762E-2</v>
      </c>
      <c r="BC20" s="100">
        <f t="shared" si="27"/>
        <v>9.3002827628155989E-3</v>
      </c>
      <c r="BD20" s="100">
        <f t="shared" si="27"/>
        <v>1.7143630555040954E-2</v>
      </c>
      <c r="BE20" s="100">
        <f t="shared" si="27"/>
        <v>1.3221956658928277E-2</v>
      </c>
      <c r="BG20" s="107">
        <v>3.362490800125309E-2</v>
      </c>
      <c r="BI20" s="108">
        <v>58.003999999999998</v>
      </c>
      <c r="BJ20" s="74">
        <v>14.295999999999999</v>
      </c>
      <c r="BK20" s="109">
        <f t="shared" si="31"/>
        <v>0.24646576098200124</v>
      </c>
      <c r="BL20" s="110">
        <f t="shared" si="28"/>
        <v>0.24446210959874584</v>
      </c>
    </row>
    <row r="21" spans="1:64" x14ac:dyDescent="0.2">
      <c r="A21" s="74">
        <v>1991</v>
      </c>
      <c r="B21" s="90">
        <v>20523.066794135091</v>
      </c>
      <c r="C21" s="91">
        <v>3210.9346651160845</v>
      </c>
      <c r="D21" s="92">
        <f t="shared" si="0"/>
        <v>0.1564549147222811</v>
      </c>
      <c r="E21" s="91">
        <f t="shared" si="1"/>
        <v>671.08534500926169</v>
      </c>
      <c r="F21" s="91">
        <f t="shared" si="2"/>
        <v>2539.8493201068227</v>
      </c>
      <c r="G21" s="93">
        <f t="shared" si="3"/>
        <v>26.952736314993057</v>
      </c>
      <c r="H21" s="91">
        <f t="shared" si="4"/>
        <v>111.88609420443991</v>
      </c>
      <c r="I21" s="94">
        <f t="shared" si="5"/>
        <v>0.20900000000000002</v>
      </c>
      <c r="J21" s="94">
        <v>0.20899999999999999</v>
      </c>
      <c r="L21" s="90">
        <f t="shared" si="6"/>
        <v>161.06215987490907</v>
      </c>
      <c r="M21" s="93">
        <f t="shared" si="7"/>
        <v>49.17606567046915</v>
      </c>
      <c r="N21" s="92">
        <f t="shared" si="8"/>
        <v>5.0160522300470481E-2</v>
      </c>
      <c r="O21" s="92">
        <f t="shared" si="9"/>
        <v>4.4052256690461519E-2</v>
      </c>
      <c r="P21" s="95">
        <v>0.36666621192071047</v>
      </c>
      <c r="Q21" s="95">
        <v>0.35891032917139609</v>
      </c>
      <c r="R21" s="96">
        <v>0.34661208083879746</v>
      </c>
      <c r="S21" s="96">
        <f t="shared" si="10"/>
        <v>0.27780604041939871</v>
      </c>
      <c r="T21" s="96">
        <f t="shared" si="11"/>
        <v>0.30532352048837763</v>
      </c>
      <c r="V21" s="90">
        <f t="shared" si="12"/>
        <v>89.384633183241164</v>
      </c>
      <c r="W21" s="93">
        <f t="shared" si="13"/>
        <v>86.727615793201124</v>
      </c>
      <c r="X21" s="91">
        <v>2.6570173900400404</v>
      </c>
      <c r="Y21" s="91">
        <v>52.271000000000001</v>
      </c>
      <c r="Z21" s="112">
        <v>5.1929999999999996</v>
      </c>
      <c r="AA21" s="91">
        <v>99.093166116974828</v>
      </c>
      <c r="AB21" s="92">
        <f t="shared" si="15"/>
        <v>0.55496979087243614</v>
      </c>
      <c r="AC21" s="92">
        <f t="shared" si="16"/>
        <v>0.53734128282453075</v>
      </c>
      <c r="AE21" s="99">
        <f t="shared" si="17"/>
        <v>0.19437578238718534</v>
      </c>
      <c r="AF21" s="100">
        <f t="shared" si="18"/>
        <v>6.519417226027957E-2</v>
      </c>
      <c r="AG21" s="100">
        <v>0.25956995464746491</v>
      </c>
      <c r="AH21" s="100">
        <f t="shared" si="19"/>
        <v>0.74883775609229086</v>
      </c>
      <c r="AI21" s="100">
        <v>1.3248004165220411</v>
      </c>
      <c r="AJ21" s="100">
        <v>1.5553642303054529</v>
      </c>
      <c r="AK21" s="101">
        <v>0.39064877017730448</v>
      </c>
      <c r="AL21" s="102">
        <f t="shared" si="20"/>
        <v>17.37420800838407</v>
      </c>
      <c r="AM21" s="102"/>
      <c r="AN21" s="102"/>
      <c r="AO21" s="103">
        <f t="shared" si="29"/>
        <v>0.13363363314435395</v>
      </c>
      <c r="AP21" s="104">
        <f t="shared" si="21"/>
        <v>0.36193700811902024</v>
      </c>
      <c r="AQ21" s="104">
        <v>0</v>
      </c>
      <c r="AR21" s="104">
        <f t="shared" si="22"/>
        <v>0.19437578238718534</v>
      </c>
      <c r="AS21" s="104">
        <f t="shared" si="23"/>
        <v>9.7187891193592668E-2</v>
      </c>
      <c r="AT21" s="102">
        <f t="shared" si="24"/>
        <v>9.5785283066089875</v>
      </c>
      <c r="AU21" s="102"/>
      <c r="AV21" s="105">
        <f t="shared" si="25"/>
        <v>0.16734369100679039</v>
      </c>
      <c r="AW21" s="106">
        <f t="shared" si="30"/>
        <v>0.26894558971629473</v>
      </c>
      <c r="AX21" s="106">
        <f t="shared" si="30"/>
        <v>0.1078726873020824</v>
      </c>
      <c r="AY21" s="106">
        <f t="shared" si="30"/>
        <v>0.19437578238718534</v>
      </c>
      <c r="AZ21" s="106">
        <f t="shared" si="30"/>
        <v>0.15112423484463386</v>
      </c>
      <c r="BA21" s="100">
        <f t="shared" si="26"/>
        <v>1.3204642248269933E-2</v>
      </c>
      <c r="BB21" s="100">
        <f t="shared" si="27"/>
        <v>2.1221775826072539E-2</v>
      </c>
      <c r="BC21" s="100">
        <f t="shared" si="27"/>
        <v>8.5119447026281332E-3</v>
      </c>
      <c r="BD21" s="100">
        <f t="shared" si="27"/>
        <v>1.5337672144725201E-2</v>
      </c>
      <c r="BE21" s="100">
        <f t="shared" si="27"/>
        <v>1.1924808423676667E-2</v>
      </c>
      <c r="BG21" s="107">
        <v>3.987578238718531E-2</v>
      </c>
      <c r="BI21" s="108">
        <v>52.087000000000003</v>
      </c>
      <c r="BJ21" s="74">
        <v>12.912000000000001</v>
      </c>
      <c r="BK21" s="109">
        <f t="shared" si="31"/>
        <v>0.2478929483364371</v>
      </c>
      <c r="BL21" s="110">
        <f t="shared" si="28"/>
        <v>0.25956995464746491</v>
      </c>
    </row>
    <row r="22" spans="1:64" x14ac:dyDescent="0.2">
      <c r="A22" s="74">
        <v>1992</v>
      </c>
      <c r="B22" s="90">
        <v>21774.922038703047</v>
      </c>
      <c r="C22" s="91">
        <v>3370.6974069576563</v>
      </c>
      <c r="D22" s="92">
        <f t="shared" si="0"/>
        <v>0.15479722044315622</v>
      </c>
      <c r="E22" s="91">
        <f t="shared" si="1"/>
        <v>690.99296842631952</v>
      </c>
      <c r="F22" s="91">
        <f t="shared" si="2"/>
        <v>2679.7044385313366</v>
      </c>
      <c r="G22" s="93">
        <f t="shared" si="3"/>
        <v>25.398645056724792</v>
      </c>
      <c r="H22" s="91">
        <f t="shared" si="4"/>
        <v>112.49319079032676</v>
      </c>
      <c r="I22" s="94">
        <f t="shared" si="5"/>
        <v>0.20499999999999999</v>
      </c>
      <c r="J22" s="94">
        <v>0.20499999999999999</v>
      </c>
      <c r="L22" s="90">
        <f t="shared" si="6"/>
        <v>165.69258911860487</v>
      </c>
      <c r="M22" s="93">
        <f t="shared" si="7"/>
        <v>53.199398328278114</v>
      </c>
      <c r="N22" s="92">
        <f t="shared" si="8"/>
        <v>4.9156767610343481E-2</v>
      </c>
      <c r="O22" s="92">
        <f t="shared" si="9"/>
        <v>4.1979700885214348E-2</v>
      </c>
      <c r="P22" s="95">
        <v>0.38426425907526601</v>
      </c>
      <c r="Q22" s="95">
        <v>0.3830398024946533</v>
      </c>
      <c r="R22" s="96">
        <v>0.37029224282058071</v>
      </c>
      <c r="S22" s="96">
        <f t="shared" si="10"/>
        <v>0.28764612141029033</v>
      </c>
      <c r="T22" s="96">
        <f t="shared" si="11"/>
        <v>0.32107288932637357</v>
      </c>
      <c r="V22" s="90">
        <f t="shared" si="12"/>
        <v>90.25285306646029</v>
      </c>
      <c r="W22" s="93">
        <f t="shared" si="13"/>
        <v>87.85445085266268</v>
      </c>
      <c r="X22" s="91">
        <v>2.3984022137976133</v>
      </c>
      <c r="Y22" s="91">
        <v>50.735999999999997</v>
      </c>
      <c r="Z22" s="112">
        <v>5.6189999999999998</v>
      </c>
      <c r="AA22" s="91">
        <v>99.630847973349319</v>
      </c>
      <c r="AB22" s="92">
        <f t="shared" si="15"/>
        <v>0.54470060216064431</v>
      </c>
      <c r="AC22" s="92">
        <f t="shared" si="16"/>
        <v>0.52228407604960381</v>
      </c>
      <c r="AE22" s="99">
        <f t="shared" si="17"/>
        <v>0.17871546274371625</v>
      </c>
      <c r="AF22" s="100">
        <f t="shared" si="18"/>
        <v>6.451572389749885E-2</v>
      </c>
      <c r="AG22" s="100">
        <v>0.2432311866412151</v>
      </c>
      <c r="AH22" s="100">
        <f t="shared" si="19"/>
        <v>0.73475554352878047</v>
      </c>
      <c r="AI22" s="100">
        <v>1.1358315789473685</v>
      </c>
      <c r="AJ22" s="100">
        <v>1.3378022916882202</v>
      </c>
      <c r="AK22" s="101">
        <v>0.35484464172479391</v>
      </c>
      <c r="AL22" s="102">
        <f t="shared" si="20"/>
        <v>16.129580399713081</v>
      </c>
      <c r="AM22" s="102"/>
      <c r="AN22" s="102"/>
      <c r="AO22" s="103">
        <f t="shared" si="29"/>
        <v>0.12286714060882789</v>
      </c>
      <c r="AP22" s="104">
        <f t="shared" si="21"/>
        <v>0.36193700811902024</v>
      </c>
      <c r="AQ22" s="104">
        <v>0</v>
      </c>
      <c r="AR22" s="104">
        <f t="shared" si="22"/>
        <v>0.17871546274371625</v>
      </c>
      <c r="AS22" s="104">
        <f t="shared" si="23"/>
        <v>8.9357731371858123E-2</v>
      </c>
      <c r="AT22" s="102">
        <f t="shared" si="24"/>
        <v>9.269064657011711</v>
      </c>
      <c r="AU22" s="102"/>
      <c r="AV22" s="105">
        <f t="shared" si="25"/>
        <v>0.15328775530536323</v>
      </c>
      <c r="AW22" s="106">
        <f t="shared" si="30"/>
        <v>0.26213612202428838</v>
      </c>
      <c r="AX22" s="106">
        <f t="shared" si="30"/>
        <v>9.7346420171920439E-2</v>
      </c>
      <c r="AY22" s="106">
        <f t="shared" si="30"/>
        <v>0.17871546274371625</v>
      </c>
      <c r="AZ22" s="106">
        <f t="shared" si="30"/>
        <v>0.13803094145781836</v>
      </c>
      <c r="BA22" s="100">
        <f t="shared" si="26"/>
        <v>1.1853484268362156E-2</v>
      </c>
      <c r="BB22" s="100">
        <f t="shared" si="27"/>
        <v>2.0270545370010055E-2</v>
      </c>
      <c r="BC22" s="100">
        <f t="shared" si="27"/>
        <v>7.5276349228975813E-3</v>
      </c>
      <c r="BD22" s="100">
        <f t="shared" si="27"/>
        <v>1.3819766111948439E-2</v>
      </c>
      <c r="BE22" s="100">
        <f t="shared" si="27"/>
        <v>1.0673700517423012E-2</v>
      </c>
      <c r="BG22" s="107">
        <v>1.6815462743716258E-2</v>
      </c>
      <c r="BI22" s="108">
        <v>50.564999999999998</v>
      </c>
      <c r="BJ22" s="74">
        <v>13.539</v>
      </c>
      <c r="BK22" s="109">
        <f t="shared" si="31"/>
        <v>0.26775437555621479</v>
      </c>
      <c r="BL22" s="110">
        <f t="shared" si="28"/>
        <v>0.2432311866412151</v>
      </c>
    </row>
    <row r="23" spans="1:64" x14ac:dyDescent="0.2">
      <c r="A23" s="74">
        <v>1993</v>
      </c>
      <c r="B23" s="90">
        <v>22137.701975809512</v>
      </c>
      <c r="C23" s="91">
        <v>3453.878775252676</v>
      </c>
      <c r="D23" s="92">
        <f t="shared" si="0"/>
        <v>0.15601794526942436</v>
      </c>
      <c r="E23" s="91">
        <f t="shared" si="1"/>
        <v>683.8679975000299</v>
      </c>
      <c r="F23" s="91">
        <f t="shared" si="2"/>
        <v>2770.0107777526459</v>
      </c>
      <c r="G23" s="93">
        <f t="shared" si="3"/>
        <v>26.675726082416723</v>
      </c>
      <c r="H23" s="91">
        <f t="shared" si="4"/>
        <v>131.69360373681531</v>
      </c>
      <c r="I23" s="94">
        <f t="shared" si="5"/>
        <v>0.19800000000000001</v>
      </c>
      <c r="J23" s="94">
        <v>0.19800000000000001</v>
      </c>
      <c r="L23" s="90">
        <f t="shared" si="6"/>
        <v>182.77588889568545</v>
      </c>
      <c r="M23" s="93">
        <f t="shared" si="7"/>
        <v>51.082285158870143</v>
      </c>
      <c r="N23" s="92">
        <f t="shared" si="8"/>
        <v>5.2919022579857075E-2</v>
      </c>
      <c r="O23" s="92">
        <f t="shared" si="9"/>
        <v>4.754263225057212E-2</v>
      </c>
      <c r="P23" s="95">
        <v>0.32954314445634059</v>
      </c>
      <c r="Q23" s="95">
        <v>0.32954314445634059</v>
      </c>
      <c r="R23" s="96">
        <v>0.31862466820921931</v>
      </c>
      <c r="S23" s="96">
        <f t="shared" si="10"/>
        <v>0.25831233410460963</v>
      </c>
      <c r="T23" s="96">
        <f t="shared" si="11"/>
        <v>0.27948043621893703</v>
      </c>
      <c r="V23" s="90">
        <f t="shared" si="12"/>
        <v>97.025364272590409</v>
      </c>
      <c r="W23" s="93">
        <f t="shared" si="13"/>
        <v>94.496866992783666</v>
      </c>
      <c r="X23" s="91">
        <v>2.5284972798067393</v>
      </c>
      <c r="Y23" s="91">
        <v>58.862000000000002</v>
      </c>
      <c r="Z23" s="112">
        <v>6.7030000000000003</v>
      </c>
      <c r="AA23" s="91">
        <v>116.63590765614056</v>
      </c>
      <c r="AB23" s="92">
        <f t="shared" si="15"/>
        <v>0.53084334514146492</v>
      </c>
      <c r="AC23" s="92">
        <f t="shared" si="16"/>
        <v>0.5170600192237812</v>
      </c>
      <c r="AE23" s="99">
        <f t="shared" si="17"/>
        <v>0.17102129396251187</v>
      </c>
      <c r="AF23" s="100">
        <f t="shared" si="18"/>
        <v>7.007190025894372E-2</v>
      </c>
      <c r="AG23" s="100">
        <v>0.24109319422145559</v>
      </c>
      <c r="AH23" s="100">
        <f t="shared" si="19"/>
        <v>0.70935761797332475</v>
      </c>
      <c r="AI23" s="100">
        <v>1.1308641975308642</v>
      </c>
      <c r="AJ23" s="100">
        <v>1.3322578478539817</v>
      </c>
      <c r="AK23" s="101">
        <v>0.38721059437401312</v>
      </c>
      <c r="AL23" s="102">
        <f t="shared" si="20"/>
        <v>16.593403345082482</v>
      </c>
      <c r="AM23" s="102"/>
      <c r="AN23" s="102"/>
      <c r="AO23" s="103">
        <f t="shared" si="29"/>
        <v>0.11757738837925182</v>
      </c>
      <c r="AP23" s="104">
        <f t="shared" si="21"/>
        <v>0.36193700811902024</v>
      </c>
      <c r="AQ23" s="104">
        <v>0</v>
      </c>
      <c r="AR23" s="104">
        <f t="shared" si="22"/>
        <v>0.17102129396251187</v>
      </c>
      <c r="AS23" s="104">
        <f t="shared" si="23"/>
        <v>8.5510646981255933E-2</v>
      </c>
      <c r="AT23" s="102">
        <f t="shared" si="24"/>
        <v>10.082322737334243</v>
      </c>
      <c r="AU23" s="102"/>
      <c r="AV23" s="105">
        <f t="shared" si="25"/>
        <v>0.14594772999649419</v>
      </c>
      <c r="AW23" s="106">
        <f t="shared" si="30"/>
        <v>0.26059067177610762</v>
      </c>
      <c r="AX23" s="106">
        <f t="shared" si="30"/>
        <v>9.0785515777481618E-2</v>
      </c>
      <c r="AY23" s="106">
        <f t="shared" si="30"/>
        <v>0.17102129396251187</v>
      </c>
      <c r="AZ23" s="106">
        <f t="shared" si="30"/>
        <v>0.13090340486999674</v>
      </c>
      <c r="BA23" s="100">
        <f t="shared" si="26"/>
        <v>1.214966782513249E-2</v>
      </c>
      <c r="BB23" s="100">
        <f t="shared" si="27"/>
        <v>2.1693315137439197E-2</v>
      </c>
      <c r="BC23" s="100">
        <f t="shared" si="27"/>
        <v>7.5575951750412413E-3</v>
      </c>
      <c r="BD23" s="100">
        <f t="shared" si="27"/>
        <v>1.4236959442389188E-2</v>
      </c>
      <c r="BE23" s="100">
        <f t="shared" si="27"/>
        <v>1.0897277308715215E-2</v>
      </c>
      <c r="BG23" s="107">
        <v>1.7212939625118606E-3</v>
      </c>
      <c r="BI23" s="108">
        <v>59.381</v>
      </c>
      <c r="BJ23" s="74">
        <v>14.618</v>
      </c>
      <c r="BK23" s="109">
        <f t="shared" si="31"/>
        <v>0.2461730183055186</v>
      </c>
      <c r="BL23" s="110">
        <f t="shared" si="28"/>
        <v>0.24109319422145559</v>
      </c>
    </row>
    <row r="24" spans="1:64" x14ac:dyDescent="0.2">
      <c r="A24" s="74">
        <v>1994</v>
      </c>
      <c r="B24" s="90">
        <v>23750.763471994876</v>
      </c>
      <c r="C24" s="91">
        <v>3828.6288666460609</v>
      </c>
      <c r="D24" s="92">
        <f t="shared" si="0"/>
        <v>0.16120024399049293</v>
      </c>
      <c r="E24" s="91">
        <f t="shared" si="1"/>
        <v>712.12496919616729</v>
      </c>
      <c r="F24" s="91">
        <f t="shared" si="2"/>
        <v>3116.5038974498939</v>
      </c>
      <c r="G24" s="93">
        <f t="shared" si="3"/>
        <v>32.02715142507904</v>
      </c>
      <c r="H24" s="91">
        <f t="shared" si="4"/>
        <v>166.14640001612767</v>
      </c>
      <c r="I24" s="94">
        <f t="shared" si="5"/>
        <v>0.186</v>
      </c>
      <c r="J24" s="94">
        <v>0.186</v>
      </c>
      <c r="L24" s="90">
        <f t="shared" si="6"/>
        <v>232.87741911009351</v>
      </c>
      <c r="M24" s="93">
        <f t="shared" si="7"/>
        <v>66.731019093965841</v>
      </c>
      <c r="N24" s="92">
        <f t="shared" si="8"/>
        <v>6.0825279028441794E-2</v>
      </c>
      <c r="O24" s="92">
        <f t="shared" si="9"/>
        <v>5.3311789583218042E-2</v>
      </c>
      <c r="P24" s="95">
        <v>0.34484098939929325</v>
      </c>
      <c r="Q24" s="95">
        <v>0.34447582068478644</v>
      </c>
      <c r="R24" s="96">
        <v>0.33318380159444094</v>
      </c>
      <c r="S24" s="96">
        <f t="shared" si="10"/>
        <v>0.2595919007972205</v>
      </c>
      <c r="T24" s="96">
        <f t="shared" si="11"/>
        <v>0.28654997701781704</v>
      </c>
      <c r="V24" s="90">
        <f t="shared" si="12"/>
        <v>113.71478182693505</v>
      </c>
      <c r="W24" s="93">
        <f t="shared" si="13"/>
        <v>110.834363577621</v>
      </c>
      <c r="X24" s="91">
        <v>2.8804182493140544</v>
      </c>
      <c r="Y24" s="91">
        <v>68.120999999999995</v>
      </c>
      <c r="Z24" s="112">
        <v>6.9160000000000004</v>
      </c>
      <c r="AA24" s="91">
        <v>147.14941060014371</v>
      </c>
      <c r="AB24" s="92">
        <f t="shared" si="15"/>
        <v>0.48830316937330898</v>
      </c>
      <c r="AC24" s="92">
        <f t="shared" si="16"/>
        <v>0.46896844133698157</v>
      </c>
      <c r="AE24" s="99">
        <f t="shared" si="17"/>
        <v>0.16370512782577151</v>
      </c>
      <c r="AF24" s="100">
        <f t="shared" si="18"/>
        <v>7.3780184844271041E-2</v>
      </c>
      <c r="AG24" s="100">
        <v>0.23748531267004255</v>
      </c>
      <c r="AH24" s="100">
        <f t="shared" si="19"/>
        <v>0.6893273777028065</v>
      </c>
      <c r="AI24" s="100">
        <v>1.1108730213589548</v>
      </c>
      <c r="AJ24" s="100">
        <v>1.3099756859966858</v>
      </c>
      <c r="AK24" s="101">
        <v>0.4069735815141553</v>
      </c>
      <c r="AL24" s="102">
        <f t="shared" si="20"/>
        <v>18.615692894658121</v>
      </c>
      <c r="AM24" s="102"/>
      <c r="AN24" s="102"/>
      <c r="AO24" s="103">
        <f t="shared" si="29"/>
        <v>0.11254751351761492</v>
      </c>
      <c r="AP24" s="104">
        <f t="shared" si="21"/>
        <v>0.36193700811902024</v>
      </c>
      <c r="AQ24" s="104">
        <v>0</v>
      </c>
      <c r="AR24" s="104">
        <f t="shared" si="22"/>
        <v>0.16370512782577151</v>
      </c>
      <c r="AS24" s="104">
        <f t="shared" si="23"/>
        <v>8.1852563912885756E-2</v>
      </c>
      <c r="AT24" s="102">
        <f t="shared" si="24"/>
        <v>13.411458530420921</v>
      </c>
      <c r="AU24" s="102"/>
      <c r="AV24" s="105">
        <f t="shared" si="25"/>
        <v>0.13752793872186514</v>
      </c>
      <c r="AW24" s="106">
        <f t="shared" si="30"/>
        <v>0.26513975270099649</v>
      </c>
      <c r="AX24" s="106">
        <f t="shared" si="30"/>
        <v>7.9937732759986904E-2</v>
      </c>
      <c r="AY24" s="106">
        <f t="shared" si="30"/>
        <v>0.16370512782577151</v>
      </c>
      <c r="AZ24" s="106">
        <f t="shared" si="30"/>
        <v>0.1218214302928792</v>
      </c>
      <c r="BA24" s="100">
        <f t="shared" si="26"/>
        <v>1.3159224294241509E-2</v>
      </c>
      <c r="BB24" s="100">
        <f t="shared" si="27"/>
        <v>2.5369634036094435E-2</v>
      </c>
      <c r="BC24" s="100">
        <f t="shared" si="27"/>
        <v>7.6487626058963391E-3</v>
      </c>
      <c r="BD24" s="100">
        <f t="shared" si="27"/>
        <v>1.5663962647862399E-2</v>
      </c>
      <c r="BE24" s="100">
        <f t="shared" si="27"/>
        <v>1.1656362626879368E-2</v>
      </c>
      <c r="BG24" s="107">
        <v>-1.2994872174228511E-2</v>
      </c>
      <c r="BI24" s="108">
        <v>68.986999999999995</v>
      </c>
      <c r="BJ24" s="74">
        <v>20.600999999999999</v>
      </c>
      <c r="BK24" s="109">
        <f t="shared" si="31"/>
        <v>0.29862147940916406</v>
      </c>
      <c r="BL24" s="110">
        <f t="shared" si="28"/>
        <v>0.23748531267004255</v>
      </c>
    </row>
    <row r="25" spans="1:64" x14ac:dyDescent="0.2">
      <c r="A25" s="74">
        <v>1995</v>
      </c>
      <c r="B25" s="90">
        <v>26382.298008936275</v>
      </c>
      <c r="C25" s="91">
        <v>4313.6468971301183</v>
      </c>
      <c r="D25" s="92">
        <f t="shared" si="0"/>
        <v>0.16350535103761582</v>
      </c>
      <c r="E25" s="91">
        <f t="shared" si="1"/>
        <v>810.96561666046227</v>
      </c>
      <c r="F25" s="91">
        <f t="shared" si="2"/>
        <v>3502.681280469656</v>
      </c>
      <c r="G25" s="93">
        <f t="shared" si="3"/>
        <v>43.545892810878016</v>
      </c>
      <c r="H25" s="91">
        <f t="shared" si="4"/>
        <v>197.71497354062322</v>
      </c>
      <c r="I25" s="94">
        <f t="shared" si="5"/>
        <v>0.188</v>
      </c>
      <c r="J25" s="94">
        <v>0.188</v>
      </c>
      <c r="L25" s="90">
        <f t="shared" si="6"/>
        <v>275.36715378457001</v>
      </c>
      <c r="M25" s="93">
        <f t="shared" si="7"/>
        <v>77.652180243946802</v>
      </c>
      <c r="N25" s="92">
        <f t="shared" si="8"/>
        <v>6.3836275975155163E-2</v>
      </c>
      <c r="O25" s="92">
        <f t="shared" si="9"/>
        <v>5.6446749706588396E-2</v>
      </c>
      <c r="P25" s="95">
        <v>0.33775243732590532</v>
      </c>
      <c r="Q25" s="95">
        <v>0.33414858894754523</v>
      </c>
      <c r="R25" s="96">
        <v>0.32209626954104059</v>
      </c>
      <c r="S25" s="96">
        <f t="shared" si="10"/>
        <v>0.2550481347705203</v>
      </c>
      <c r="T25" s="96">
        <f t="shared" si="11"/>
        <v>0.28199507158612314</v>
      </c>
      <c r="V25" s="90">
        <f t="shared" si="12"/>
        <v>140.36515727786633</v>
      </c>
      <c r="W25" s="93">
        <f t="shared" si="13"/>
        <v>136.02017284461573</v>
      </c>
      <c r="X25" s="91">
        <v>4.3449844332506036</v>
      </c>
      <c r="Y25" s="91">
        <v>86.123999999999995</v>
      </c>
      <c r="Z25" s="112">
        <v>6.6760000000000002</v>
      </c>
      <c r="AA25" s="91">
        <v>175.10846952146795</v>
      </c>
      <c r="AB25" s="92">
        <f t="shared" si="15"/>
        <v>0.50973819988595748</v>
      </c>
      <c r="AC25" s="92">
        <f t="shared" si="16"/>
        <v>0.49133852987260396</v>
      </c>
      <c r="AE25" s="99">
        <f t="shared" si="17"/>
        <v>0.18674859467254296</v>
      </c>
      <c r="AF25" s="100">
        <f t="shared" si="18"/>
        <v>7.4317347374206977E-2</v>
      </c>
      <c r="AG25" s="100">
        <v>0.26106594204674993</v>
      </c>
      <c r="AH25" s="100">
        <f t="shared" si="19"/>
        <v>0.71533112748617844</v>
      </c>
      <c r="AI25" s="100">
        <v>1.4738169958771767</v>
      </c>
      <c r="AJ25" s="100">
        <v>1.7411841999415791</v>
      </c>
      <c r="AK25" s="101">
        <v>0.49566094303624963</v>
      </c>
      <c r="AL25" s="102">
        <f t="shared" si="20"/>
        <v>26.212995862632003</v>
      </c>
      <c r="AM25" s="102"/>
      <c r="AN25" s="102"/>
      <c r="AO25" s="103">
        <f t="shared" si="29"/>
        <v>0.12838993049547479</v>
      </c>
      <c r="AP25" s="104">
        <f t="shared" si="21"/>
        <v>0.36193700811902024</v>
      </c>
      <c r="AQ25" s="104">
        <v>0</v>
      </c>
      <c r="AR25" s="104">
        <f t="shared" si="22"/>
        <v>0.18674859467254296</v>
      </c>
      <c r="AS25" s="104">
        <f t="shared" si="23"/>
        <v>9.3374297336271478E-2</v>
      </c>
      <c r="AT25" s="102">
        <f t="shared" si="24"/>
        <v>17.332896948246013</v>
      </c>
      <c r="AU25" s="102"/>
      <c r="AV25" s="105">
        <f t="shared" si="25"/>
        <v>0.15813757092084263</v>
      </c>
      <c r="AW25" s="106">
        <f t="shared" si="30"/>
        <v>0.27263678160793603</v>
      </c>
      <c r="AX25" s="106">
        <f t="shared" si="30"/>
        <v>9.5192892479614349E-2</v>
      </c>
      <c r="AY25" s="106">
        <f t="shared" si="30"/>
        <v>0.18674859467254296</v>
      </c>
      <c r="AZ25" s="106">
        <f t="shared" si="30"/>
        <v>0.14097074357607864</v>
      </c>
      <c r="BA25" s="100">
        <f t="shared" si="26"/>
        <v>1.5880268927557707E-2</v>
      </c>
      <c r="BB25" s="100">
        <f t="shared" si="27"/>
        <v>2.737834776559861E-2</v>
      </c>
      <c r="BC25" s="100">
        <f t="shared" si="27"/>
        <v>9.5593268808021135E-3</v>
      </c>
      <c r="BD25" s="100">
        <f t="shared" si="27"/>
        <v>1.8753404949718892E-2</v>
      </c>
      <c r="BE25" s="100">
        <f t="shared" si="27"/>
        <v>1.4156365915260503E-2</v>
      </c>
      <c r="BG25" s="107">
        <v>2.6485946725429699E-3</v>
      </c>
      <c r="BI25" s="108">
        <v>87.346000000000004</v>
      </c>
      <c r="BJ25" s="74">
        <v>22.907000000000004</v>
      </c>
      <c r="BK25" s="109">
        <f t="shared" si="31"/>
        <v>0.26225585602088247</v>
      </c>
      <c r="BL25" s="110">
        <f t="shared" si="28"/>
        <v>0.26106594204674993</v>
      </c>
    </row>
    <row r="26" spans="1:64" x14ac:dyDescent="0.2">
      <c r="A26" s="74">
        <v>1996</v>
      </c>
      <c r="B26" s="90">
        <v>26939.676158338669</v>
      </c>
      <c r="C26" s="91">
        <v>4475.363866562715</v>
      </c>
      <c r="D26" s="92">
        <f t="shared" si="0"/>
        <v>0.16612537731554916</v>
      </c>
      <c r="E26" s="91">
        <f t="shared" si="1"/>
        <v>877.17131784629214</v>
      </c>
      <c r="F26" s="91">
        <f t="shared" si="2"/>
        <v>3598.1925487164226</v>
      </c>
      <c r="G26" s="93">
        <f t="shared" si="3"/>
        <v>48.55383417154836</v>
      </c>
      <c r="H26" s="91">
        <f t="shared" si="4"/>
        <v>245.17443796583888</v>
      </c>
      <c r="I26" s="94">
        <f t="shared" si="5"/>
        <v>0.19600000000000001</v>
      </c>
      <c r="J26" s="94">
        <v>0.19600000000000001</v>
      </c>
      <c r="L26" s="90">
        <f t="shared" si="6"/>
        <v>344.00357971644542</v>
      </c>
      <c r="M26" s="93">
        <f t="shared" si="7"/>
        <v>98.829141750606539</v>
      </c>
      <c r="N26" s="92">
        <f t="shared" si="8"/>
        <v>7.6866058263248202E-2</v>
      </c>
      <c r="O26" s="92">
        <f t="shared" si="9"/>
        <v>6.8138220688967729E-2</v>
      </c>
      <c r="P26" s="95">
        <v>0.34686499804278248</v>
      </c>
      <c r="Q26" s="95">
        <v>0.34331555677104697</v>
      </c>
      <c r="R26" s="96">
        <v>0.33175550557276329</v>
      </c>
      <c r="S26" s="96">
        <f t="shared" si="10"/>
        <v>0.26387775278638165</v>
      </c>
      <c r="T26" s="96">
        <f t="shared" si="11"/>
        <v>0.28729102712265153</v>
      </c>
      <c r="V26" s="90">
        <f t="shared" si="12"/>
        <v>153.44604715617677</v>
      </c>
      <c r="W26" s="93">
        <f t="shared" si="13"/>
        <v>148.85924828208508</v>
      </c>
      <c r="X26" s="91">
        <v>4.5867988740916914</v>
      </c>
      <c r="Y26" s="91">
        <v>92.855999999999995</v>
      </c>
      <c r="Z26" s="112">
        <v>7.4580000000000002</v>
      </c>
      <c r="AA26" s="91">
        <v>217.14147304661853</v>
      </c>
      <c r="AB26" s="92">
        <f t="shared" si="15"/>
        <v>0.44605944880765186</v>
      </c>
      <c r="AC26" s="92">
        <f t="shared" si="16"/>
        <v>0.4278618919020748</v>
      </c>
      <c r="AE26" s="99">
        <f t="shared" si="17"/>
        <v>0.17069096226206415</v>
      </c>
      <c r="AF26" s="100">
        <f t="shared" si="18"/>
        <v>7.6362053517575051E-2</v>
      </c>
      <c r="AG26" s="100">
        <v>0.2470530157796392</v>
      </c>
      <c r="AH26" s="100">
        <f t="shared" si="19"/>
        <v>0.69090823167410043</v>
      </c>
      <c r="AI26" s="100">
        <v>1.4843795114627245</v>
      </c>
      <c r="AJ26" s="100">
        <v>1.7492521149212734</v>
      </c>
      <c r="AK26" s="101">
        <v>0.54067942944883596</v>
      </c>
      <c r="AL26" s="102">
        <f t="shared" si="20"/>
        <v>26.191853444397886</v>
      </c>
      <c r="AM26" s="102"/>
      <c r="AN26" s="102"/>
      <c r="AO26" s="103">
        <f t="shared" si="29"/>
        <v>0.11735028485466946</v>
      </c>
      <c r="AP26" s="104">
        <f t="shared" si="21"/>
        <v>0.36193700811902024</v>
      </c>
      <c r="AQ26" s="104">
        <v>0</v>
      </c>
      <c r="AR26" s="104">
        <f t="shared" si="22"/>
        <v>0.17069096226206415</v>
      </c>
      <c r="AS26" s="104">
        <f t="shared" si="23"/>
        <v>8.5345481131032075E-2</v>
      </c>
      <c r="AT26" s="102">
        <f t="shared" si="24"/>
        <v>22.361980727150474</v>
      </c>
      <c r="AU26" s="102"/>
      <c r="AV26" s="105">
        <f t="shared" si="25"/>
        <v>0.14114339801803871</v>
      </c>
      <c r="AW26" s="106">
        <f t="shared" si="30"/>
        <v>0.27662990231742346</v>
      </c>
      <c r="AX26" s="106">
        <f t="shared" si="30"/>
        <v>7.6138316543064036E-2</v>
      </c>
      <c r="AY26" s="106">
        <f t="shared" si="30"/>
        <v>0.17069096226206415</v>
      </c>
      <c r="AZ26" s="106">
        <f t="shared" si="30"/>
        <v>0.12341463940256409</v>
      </c>
      <c r="BA26" s="100">
        <f t="shared" si="26"/>
        <v>1.7066734220634368E-2</v>
      </c>
      <c r="BB26" s="100">
        <f t="shared" si="27"/>
        <v>3.344944989724654E-2</v>
      </c>
      <c r="BC26" s="100">
        <f t="shared" si="27"/>
        <v>9.2064696662675621E-3</v>
      </c>
      <c r="BD26" s="100">
        <f t="shared" si="27"/>
        <v>2.0639557554216374E-2</v>
      </c>
      <c r="BE26" s="100">
        <f t="shared" si="27"/>
        <v>1.4923013610241969E-2</v>
      </c>
      <c r="BG26" s="107">
        <v>-2.0809037737935854E-2</v>
      </c>
      <c r="BI26" s="108">
        <v>93.593999999999994</v>
      </c>
      <c r="BJ26" s="74">
        <v>25.755999999999997</v>
      </c>
      <c r="BK26" s="109">
        <f t="shared" si="31"/>
        <v>0.27518858046455968</v>
      </c>
      <c r="BL26" s="110">
        <f t="shared" si="28"/>
        <v>0.2470530157796392</v>
      </c>
    </row>
    <row r="27" spans="1:64" x14ac:dyDescent="0.2">
      <c r="A27" s="74">
        <v>1997</v>
      </c>
      <c r="B27" s="90">
        <v>26817.963156137979</v>
      </c>
      <c r="C27" s="91">
        <v>4533.7533177939222</v>
      </c>
      <c r="D27" s="92">
        <f t="shared" si="0"/>
        <v>0.16905658686298317</v>
      </c>
      <c r="E27" s="91">
        <f t="shared" si="1"/>
        <v>906.75066355878448</v>
      </c>
      <c r="F27" s="91">
        <f t="shared" si="2"/>
        <v>3627.0026542351379</v>
      </c>
      <c r="G27" s="93">
        <f t="shared" si="3"/>
        <v>63.126601626880685</v>
      </c>
      <c r="H27" s="91">
        <f t="shared" si="4"/>
        <v>262.80384906898161</v>
      </c>
      <c r="I27" s="94">
        <f t="shared" si="5"/>
        <v>0.2</v>
      </c>
      <c r="J27" s="94">
        <v>0.2</v>
      </c>
      <c r="L27" s="90">
        <f t="shared" si="6"/>
        <v>361.47575547666327</v>
      </c>
      <c r="M27" s="93">
        <f t="shared" si="7"/>
        <v>98.671906407681675</v>
      </c>
      <c r="N27" s="92">
        <f t="shared" si="8"/>
        <v>7.9729912533607727E-2</v>
      </c>
      <c r="O27" s="92">
        <f t="shared" si="9"/>
        <v>7.2457583884619925E-2</v>
      </c>
      <c r="P27" s="95">
        <v>0.32978229378209972</v>
      </c>
      <c r="Q27" s="95">
        <v>0.32208931581405742</v>
      </c>
      <c r="R27" s="96">
        <v>0.30981470583878651</v>
      </c>
      <c r="S27" s="96">
        <f t="shared" si="10"/>
        <v>0.25490735291939326</v>
      </c>
      <c r="T27" s="96">
        <f t="shared" si="11"/>
        <v>0.27296963880071867</v>
      </c>
      <c r="V27" s="90">
        <f t="shared" si="12"/>
        <v>168.55587773962816</v>
      </c>
      <c r="W27" s="93">
        <f t="shared" si="13"/>
        <v>162.70321104820107</v>
      </c>
      <c r="X27" s="91">
        <v>5.85266669142709</v>
      </c>
      <c r="Y27" s="91">
        <v>104.17400000000001</v>
      </c>
      <c r="Z27" s="112">
        <v>9.0340000000000007</v>
      </c>
      <c r="AA27" s="91">
        <v>232.75515744064253</v>
      </c>
      <c r="AB27" s="92">
        <f t="shared" si="15"/>
        <v>0.46629926125297239</v>
      </c>
      <c r="AC27" s="92">
        <f t="shared" si="16"/>
        <v>0.45304004151086719</v>
      </c>
      <c r="AE27" s="99">
        <f t="shared" si="17"/>
        <v>0.20959162136074871</v>
      </c>
      <c r="AF27" s="100">
        <f t="shared" si="18"/>
        <v>7.0898133186707568E-2</v>
      </c>
      <c r="AG27" s="100">
        <v>0.28048975454745628</v>
      </c>
      <c r="AH27" s="100">
        <f t="shared" si="19"/>
        <v>0.74723449952353871</v>
      </c>
      <c r="AI27" s="100">
        <v>1.85882150636249</v>
      </c>
      <c r="AJ27" s="100">
        <v>2.1942947776812503</v>
      </c>
      <c r="AK27" s="101">
        <v>0.55464201767348675</v>
      </c>
      <c r="AL27" s="102">
        <f t="shared" si="20"/>
        <v>35.327899705332797</v>
      </c>
      <c r="AM27" s="102"/>
      <c r="AN27" s="102"/>
      <c r="AO27" s="103">
        <f t="shared" si="29"/>
        <v>0.14409454457274587</v>
      </c>
      <c r="AP27" s="104">
        <f t="shared" si="21"/>
        <v>0.36193700811902024</v>
      </c>
      <c r="AQ27" s="104">
        <v>0</v>
      </c>
      <c r="AR27" s="104">
        <f t="shared" si="22"/>
        <v>0.20959162136074871</v>
      </c>
      <c r="AS27" s="104">
        <f t="shared" si="23"/>
        <v>0.10479581068037436</v>
      </c>
      <c r="AT27" s="102">
        <f t="shared" si="24"/>
        <v>27.798701921547888</v>
      </c>
      <c r="AU27" s="102"/>
      <c r="AV27" s="105">
        <f t="shared" si="25"/>
        <v>0.17463578309322081</v>
      </c>
      <c r="AW27" s="106">
        <f t="shared" si="30"/>
        <v>0.29089846681833986</v>
      </c>
      <c r="AX27" s="106">
        <f t="shared" si="30"/>
        <v>9.7732418205329838E-2</v>
      </c>
      <c r="AY27" s="106">
        <f t="shared" si="30"/>
        <v>0.20959162136074871</v>
      </c>
      <c r="AZ27" s="106">
        <f t="shared" si="30"/>
        <v>0.15366201978303928</v>
      </c>
      <c r="BA27" s="100">
        <f t="shared" si="26"/>
        <v>2.1903310983920805E-2</v>
      </c>
      <c r="BB27" s="100">
        <f t="shared" si="27"/>
        <v>3.6485303702430076E-2</v>
      </c>
      <c r="BC27" s="100">
        <f t="shared" si="27"/>
        <v>1.2257874710701491E-2</v>
      </c>
      <c r="BD27" s="100">
        <f t="shared" si="27"/>
        <v>2.6287570513759538E-2</v>
      </c>
      <c r="BE27" s="100">
        <f t="shared" si="27"/>
        <v>1.9272722612230515E-2</v>
      </c>
      <c r="BG27" s="107">
        <v>1.0691621360748693E-2</v>
      </c>
      <c r="BI27" s="108">
        <v>104.794</v>
      </c>
      <c r="BJ27" s="74">
        <v>31.105999999999998</v>
      </c>
      <c r="BK27" s="109">
        <f t="shared" si="31"/>
        <v>0.29682997118155618</v>
      </c>
      <c r="BL27" s="110">
        <f t="shared" si="28"/>
        <v>0.28048975454745628</v>
      </c>
    </row>
    <row r="28" spans="1:64" x14ac:dyDescent="0.2">
      <c r="A28" s="74">
        <v>1998</v>
      </c>
      <c r="B28" s="90">
        <v>26719.617030261143</v>
      </c>
      <c r="C28" s="91">
        <v>4480.9865499803163</v>
      </c>
      <c r="D28" s="92">
        <f t="shared" si="0"/>
        <v>0.16770399609041559</v>
      </c>
      <c r="E28" s="91">
        <f t="shared" si="1"/>
        <v>860.34941759622075</v>
      </c>
      <c r="F28" s="91">
        <f t="shared" si="2"/>
        <v>3620.6371323840958</v>
      </c>
      <c r="G28" s="93">
        <f t="shared" si="3"/>
        <v>72.455692270700609</v>
      </c>
      <c r="H28" s="91">
        <f t="shared" si="4"/>
        <v>248.39193864255861</v>
      </c>
      <c r="I28" s="94">
        <f t="shared" si="5"/>
        <v>0.192</v>
      </c>
      <c r="J28" s="94">
        <v>0.192</v>
      </c>
      <c r="L28" s="90">
        <f t="shared" si="6"/>
        <v>337.00456414110408</v>
      </c>
      <c r="M28" s="93">
        <f t="shared" si="7"/>
        <v>88.612625498545455</v>
      </c>
      <c r="N28" s="92">
        <f t="shared" si="8"/>
        <v>7.5207671431770859E-2</v>
      </c>
      <c r="O28" s="92">
        <f t="shared" si="9"/>
        <v>6.8604483012358372E-2</v>
      </c>
      <c r="P28" s="95">
        <v>0.32643989176652494</v>
      </c>
      <c r="Q28" s="95">
        <v>0.31913335800155884</v>
      </c>
      <c r="R28" s="96">
        <v>0.30481134453165576</v>
      </c>
      <c r="S28" s="96">
        <f t="shared" si="10"/>
        <v>0.24840567226582788</v>
      </c>
      <c r="T28" s="96">
        <f t="shared" si="11"/>
        <v>0.26294191511733733</v>
      </c>
      <c r="V28" s="90">
        <f t="shared" si="12"/>
        <v>148.71314526705507</v>
      </c>
      <c r="W28" s="93">
        <f t="shared" si="13"/>
        <v>142.74496901125076</v>
      </c>
      <c r="X28" s="91">
        <v>5.9681762558043117</v>
      </c>
      <c r="Y28" s="91">
        <v>89.265000000000001</v>
      </c>
      <c r="Z28" s="112">
        <v>11.64</v>
      </c>
      <c r="AA28" s="91">
        <v>219.99108837466002</v>
      </c>
      <c r="AB28" s="92">
        <f t="shared" si="15"/>
        <v>0.44127932108595641</v>
      </c>
      <c r="AC28" s="92">
        <f t="shared" si="16"/>
        <v>0.43026024451460609</v>
      </c>
      <c r="AE28" s="99">
        <f t="shared" si="17"/>
        <v>0.26047853882291788</v>
      </c>
      <c r="AF28" s="100">
        <f t="shared" si="18"/>
        <v>6.6393512660734066E-2</v>
      </c>
      <c r="AG28" s="100">
        <v>0.32687205148365195</v>
      </c>
      <c r="AH28" s="100">
        <f t="shared" si="19"/>
        <v>0.79688225909991983</v>
      </c>
      <c r="AI28" s="100">
        <v>1.8416014415226083</v>
      </c>
      <c r="AJ28" s="100">
        <v>2.1776663244441865</v>
      </c>
      <c r="AK28" s="101">
        <v>0.44232266425528416</v>
      </c>
      <c r="AL28" s="102">
        <f t="shared" si="20"/>
        <v>38.736582782922831</v>
      </c>
      <c r="AM28" s="102"/>
      <c r="AN28" s="102"/>
      <c r="AO28" s="103">
        <f t="shared" si="29"/>
        <v>0.17907937435180199</v>
      </c>
      <c r="AP28" s="104">
        <f t="shared" si="21"/>
        <v>0.36193700811902024</v>
      </c>
      <c r="AQ28" s="104">
        <v>0</v>
      </c>
      <c r="AR28" s="104">
        <f t="shared" si="22"/>
        <v>0.26047853882291788</v>
      </c>
      <c r="AS28" s="104">
        <f t="shared" si="23"/>
        <v>0.13023926941145894</v>
      </c>
      <c r="AT28" s="102">
        <f t="shared" si="24"/>
        <v>33.719109487777779</v>
      </c>
      <c r="AU28" s="102"/>
      <c r="AV28" s="105">
        <f t="shared" si="25"/>
        <v>0.21499914238658011</v>
      </c>
      <c r="AW28" s="106">
        <f t="shared" si="30"/>
        <v>0.31716548366961583</v>
      </c>
      <c r="AX28" s="106">
        <f t="shared" si="30"/>
        <v>0.11494379276923915</v>
      </c>
      <c r="AY28" s="106">
        <f t="shared" si="30"/>
        <v>0.26047853882291788</v>
      </c>
      <c r="AZ28" s="106">
        <f t="shared" si="30"/>
        <v>0.18771116579607849</v>
      </c>
      <c r="BA28" s="100">
        <f t="shared" si="26"/>
        <v>2.54363103723293E-2</v>
      </c>
      <c r="BB28" s="100">
        <f t="shared" si="27"/>
        <v>3.7523497035650735E-2</v>
      </c>
      <c r="BC28" s="100">
        <f t="shared" si="27"/>
        <v>1.3598872794543589E-2</v>
      </c>
      <c r="BD28" s="100">
        <f t="shared" si="27"/>
        <v>3.0816927385307218E-2</v>
      </c>
      <c r="BE28" s="100">
        <f t="shared" si="27"/>
        <v>2.22079000899254E-2</v>
      </c>
      <c r="BG28" s="107">
        <v>5.4178538822917899E-2</v>
      </c>
      <c r="BI28" s="108">
        <v>90.676000000000002</v>
      </c>
      <c r="BJ28" s="74">
        <v>31.147000000000002</v>
      </c>
      <c r="BK28" s="109">
        <f t="shared" si="31"/>
        <v>0.34349772817504082</v>
      </c>
      <c r="BL28" s="110">
        <f t="shared" si="28"/>
        <v>0.32687205148365195</v>
      </c>
    </row>
    <row r="29" spans="1:64" x14ac:dyDescent="0.2">
      <c r="A29" s="74">
        <v>1999</v>
      </c>
      <c r="B29" s="90">
        <v>27695.356663308703</v>
      </c>
      <c r="C29" s="91">
        <v>4598.4172157911598</v>
      </c>
      <c r="D29" s="92">
        <f t="shared" si="0"/>
        <v>0.16603567419961138</v>
      </c>
      <c r="E29" s="91">
        <f t="shared" si="1"/>
        <v>892.09293986348507</v>
      </c>
      <c r="F29" s="91">
        <f t="shared" si="2"/>
        <v>3706.3242759276745</v>
      </c>
      <c r="G29" s="93">
        <f t="shared" si="3"/>
        <v>81.737287199572961</v>
      </c>
      <c r="H29" s="91">
        <f t="shared" si="4"/>
        <v>319.50002797894268</v>
      </c>
      <c r="I29" s="94">
        <f t="shared" si="5"/>
        <v>0.19400000000000001</v>
      </c>
      <c r="J29" s="94">
        <v>0.19400000000000001</v>
      </c>
      <c r="L29" s="90">
        <f t="shared" si="6"/>
        <v>429.95731795229727</v>
      </c>
      <c r="M29" s="93">
        <f t="shared" si="7"/>
        <v>110.45728997335458</v>
      </c>
      <c r="N29" s="92">
        <f t="shared" si="8"/>
        <v>9.3501154370204953E-2</v>
      </c>
      <c r="O29" s="92">
        <f t="shared" si="9"/>
        <v>8.6204013516592098E-2</v>
      </c>
      <c r="P29" s="95">
        <v>0.31747865535799819</v>
      </c>
      <c r="Q29" s="95">
        <v>0.30860249659337569</v>
      </c>
      <c r="R29" s="96">
        <v>0.29608426338438543</v>
      </c>
      <c r="S29" s="96">
        <f t="shared" si="10"/>
        <v>0.24504213169219272</v>
      </c>
      <c r="T29" s="96">
        <f t="shared" si="11"/>
        <v>0.2569029188744022</v>
      </c>
      <c r="V29" s="90">
        <f t="shared" si="12"/>
        <v>181.81684517955756</v>
      </c>
      <c r="W29" s="93">
        <f t="shared" si="13"/>
        <v>175.64241956601398</v>
      </c>
      <c r="X29" s="91">
        <v>6.174425613543586</v>
      </c>
      <c r="Y29" s="91">
        <v>111.242</v>
      </c>
      <c r="Z29" s="112">
        <v>14.747999999999999</v>
      </c>
      <c r="AA29" s="91">
        <v>282.96876007705981</v>
      </c>
      <c r="AB29" s="92">
        <f t="shared" si="15"/>
        <v>0.4228718470137301</v>
      </c>
      <c r="AC29" s="92">
        <f t="shared" si="16"/>
        <v>0.41366013783965666</v>
      </c>
      <c r="AE29" s="99">
        <f t="shared" si="17"/>
        <v>0.23193555861316661</v>
      </c>
      <c r="AF29" s="100">
        <f t="shared" si="18"/>
        <v>6.7620511593931287E-2</v>
      </c>
      <c r="AG29" s="100">
        <v>0.2995560702070979</v>
      </c>
      <c r="AH29" s="100">
        <f t="shared" si="19"/>
        <v>0.77426425861715342</v>
      </c>
      <c r="AI29" s="100">
        <v>1.7204653036559574</v>
      </c>
      <c r="AJ29" s="100">
        <v>2.0313941793505683</v>
      </c>
      <c r="AK29" s="101">
        <v>0.45855827111649972</v>
      </c>
      <c r="AL29" s="102">
        <f t="shared" si="20"/>
        <v>42.169791552004313</v>
      </c>
      <c r="AM29" s="102"/>
      <c r="AN29" s="102"/>
      <c r="AO29" s="103">
        <f t="shared" si="29"/>
        <v>0.159456033936901</v>
      </c>
      <c r="AP29" s="104">
        <f t="shared" si="21"/>
        <v>0.36193700811902024</v>
      </c>
      <c r="AQ29" s="104">
        <v>0</v>
      </c>
      <c r="AR29" s="104">
        <f t="shared" si="22"/>
        <v>0.23193555861316661</v>
      </c>
      <c r="AS29" s="104">
        <f t="shared" si="23"/>
        <v>0.11596777930658331</v>
      </c>
      <c r="AT29" s="102">
        <f t="shared" si="24"/>
        <v>39.567495647568641</v>
      </c>
      <c r="AU29" s="102"/>
      <c r="AV29" s="105">
        <f t="shared" si="25"/>
        <v>0.19010558440743067</v>
      </c>
      <c r="AW29" s="106">
        <f t="shared" si="30"/>
        <v>0.30696305505201776</v>
      </c>
      <c r="AX29" s="106">
        <f t="shared" si="30"/>
        <v>9.8079018058911019E-2</v>
      </c>
      <c r="AY29" s="106">
        <f t="shared" si="30"/>
        <v>0.23193555861316661</v>
      </c>
      <c r="AZ29" s="106">
        <f t="shared" si="30"/>
        <v>0.16500728833603884</v>
      </c>
      <c r="BA29" s="100">
        <f t="shared" si="26"/>
        <v>2.7961926706222016E-2</v>
      </c>
      <c r="BB29" s="100">
        <f t="shared" si="27"/>
        <v>4.5150059497920877E-2</v>
      </c>
      <c r="BC29" s="100">
        <f t="shared" si="27"/>
        <v>1.4426079712123912E-2</v>
      </c>
      <c r="BD29" s="100">
        <f t="shared" si="27"/>
        <v>3.4114542772235003E-2</v>
      </c>
      <c r="BE29" s="100">
        <f t="shared" si="27"/>
        <v>2.427031124217946E-2</v>
      </c>
      <c r="BG29" s="107">
        <v>1.8235558613166614E-2</v>
      </c>
      <c r="BI29" s="108">
        <v>114.348</v>
      </c>
      <c r="BJ29" s="74">
        <v>40.087000000000003</v>
      </c>
      <c r="BK29" s="109">
        <f t="shared" si="31"/>
        <v>0.35057018924686051</v>
      </c>
      <c r="BL29" s="110">
        <f t="shared" si="28"/>
        <v>0.2995560702070979</v>
      </c>
    </row>
    <row r="30" spans="1:64" x14ac:dyDescent="0.2">
      <c r="A30" s="74">
        <v>2000</v>
      </c>
      <c r="B30" s="90">
        <v>28572.111968914618</v>
      </c>
      <c r="C30" s="91">
        <v>4621.2208480454574</v>
      </c>
      <c r="D30" s="92">
        <f t="shared" si="0"/>
        <v>0.16173886106400437</v>
      </c>
      <c r="E30" s="91">
        <f t="shared" si="1"/>
        <v>928.86539045713698</v>
      </c>
      <c r="F30" s="91">
        <f t="shared" si="2"/>
        <v>3692.3554575883204</v>
      </c>
      <c r="G30" s="93">
        <f t="shared" si="3"/>
        <v>98.529117524370463</v>
      </c>
      <c r="H30" s="91">
        <f t="shared" si="4"/>
        <v>372.14721933471259</v>
      </c>
      <c r="I30" s="94">
        <f t="shared" si="5"/>
        <v>0.20100000000000001</v>
      </c>
      <c r="J30" s="94">
        <v>0.20100000000000001</v>
      </c>
      <c r="L30" s="90">
        <f t="shared" si="6"/>
        <v>512.71783094032355</v>
      </c>
      <c r="M30" s="93">
        <f t="shared" si="7"/>
        <v>140.57061160561096</v>
      </c>
      <c r="N30" s="92">
        <f t="shared" si="8"/>
        <v>0.1109485670128008</v>
      </c>
      <c r="O30" s="92">
        <f t="shared" si="9"/>
        <v>0.10078856805887869</v>
      </c>
      <c r="P30" s="95">
        <v>0.34736719816444483</v>
      </c>
      <c r="Q30" s="95">
        <v>0.32943853154403824</v>
      </c>
      <c r="R30" s="96">
        <v>0.31650797045526546</v>
      </c>
      <c r="S30" s="96">
        <f t="shared" si="10"/>
        <v>0.25875398522763271</v>
      </c>
      <c r="T30" s="96">
        <f t="shared" si="11"/>
        <v>0.27416758911583927</v>
      </c>
      <c r="V30" s="90">
        <f t="shared" si="12"/>
        <v>216.05887384977075</v>
      </c>
      <c r="W30" s="93">
        <f t="shared" si="13"/>
        <v>208.64292420495715</v>
      </c>
      <c r="X30" s="91">
        <v>7.4159496448136055</v>
      </c>
      <c r="Y30" s="91">
        <v>129.881</v>
      </c>
      <c r="Z30" s="112">
        <v>14.952999999999999</v>
      </c>
      <c r="AA30" s="91">
        <v>329.59633176686191</v>
      </c>
      <c r="AB30" s="92">
        <f t="shared" si="15"/>
        <v>0.42139918062439757</v>
      </c>
      <c r="AC30" s="92">
        <f t="shared" si="16"/>
        <v>0.40911215168284948</v>
      </c>
      <c r="AE30" s="99">
        <f t="shared" si="17"/>
        <v>0.2345862454940322</v>
      </c>
      <c r="AF30" s="100">
        <f t="shared" si="18"/>
        <v>6.584901263655904E-2</v>
      </c>
      <c r="AG30" s="100">
        <v>0.30043525813059124</v>
      </c>
      <c r="AH30" s="100">
        <f t="shared" si="19"/>
        <v>0.78082128893161995</v>
      </c>
      <c r="AI30" s="100">
        <v>2.070476474684174</v>
      </c>
      <c r="AJ30" s="100">
        <v>2.4393190910580724</v>
      </c>
      <c r="AK30" s="101">
        <v>0.53464681426260063</v>
      </c>
      <c r="AL30" s="102">
        <f t="shared" si="20"/>
        <v>50.684440022086456</v>
      </c>
      <c r="AM30" s="102"/>
      <c r="AN30" s="102"/>
      <c r="AO30" s="103">
        <f t="shared" si="29"/>
        <v>0.16127838502337821</v>
      </c>
      <c r="AP30" s="104">
        <f t="shared" si="21"/>
        <v>0.36193700811902024</v>
      </c>
      <c r="AQ30" s="104">
        <v>0</v>
      </c>
      <c r="AR30" s="104">
        <f t="shared" si="22"/>
        <v>0.2345862454940322</v>
      </c>
      <c r="AS30" s="104">
        <f t="shared" si="23"/>
        <v>0.1172931227470161</v>
      </c>
      <c r="AT30" s="102">
        <f t="shared" si="24"/>
        <v>47.844677502284014</v>
      </c>
      <c r="AU30" s="102"/>
      <c r="AV30" s="105">
        <f t="shared" si="25"/>
        <v>0.19217025735903948</v>
      </c>
      <c r="AW30" s="106">
        <f t="shared" si="30"/>
        <v>0.30827150109695817</v>
      </c>
      <c r="AX30" s="106">
        <f t="shared" si="30"/>
        <v>9.8854451636938942E-2</v>
      </c>
      <c r="AY30" s="106">
        <f t="shared" si="30"/>
        <v>0.23458624549403223</v>
      </c>
      <c r="AZ30" s="106">
        <f t="shared" si="30"/>
        <v>0.16672034856548557</v>
      </c>
      <c r="BA30" s="100">
        <f t="shared" si="26"/>
        <v>3.3540004366348415E-2</v>
      </c>
      <c r="BB30" s="100">
        <f t="shared" si="27"/>
        <v>5.3803474246772676E-2</v>
      </c>
      <c r="BC30" s="100">
        <f t="shared" si="27"/>
        <v>1.7253339747270467E-2</v>
      </c>
      <c r="BD30" s="100">
        <f t="shared" si="27"/>
        <v>4.0942983614030218E-2</v>
      </c>
      <c r="BE30" s="100">
        <f t="shared" si="27"/>
        <v>2.9098161680650339E-2</v>
      </c>
      <c r="BG30" s="107">
        <v>1.3486245494032184E-2</v>
      </c>
      <c r="BI30" s="108">
        <v>133.69200000000001</v>
      </c>
      <c r="BJ30" s="74">
        <v>41.945</v>
      </c>
      <c r="BK30" s="109">
        <f t="shared" si="31"/>
        <v>0.31374352990455673</v>
      </c>
      <c r="BL30" s="110">
        <f t="shared" si="28"/>
        <v>0.30043525813059124</v>
      </c>
    </row>
    <row r="31" spans="1:64" x14ac:dyDescent="0.2">
      <c r="A31" s="74">
        <v>2001</v>
      </c>
      <c r="B31" s="90">
        <v>28371.359580837616</v>
      </c>
      <c r="C31" s="91">
        <v>4567.1368506129529</v>
      </c>
      <c r="D31" s="92">
        <f t="shared" si="0"/>
        <v>0.16097701760114649</v>
      </c>
      <c r="E31" s="91">
        <f t="shared" si="1"/>
        <v>840.3531805127833</v>
      </c>
      <c r="F31" s="91">
        <f t="shared" si="2"/>
        <v>3726.7836701001697</v>
      </c>
      <c r="G31" s="93">
        <f t="shared" si="3"/>
        <v>99.071723927296318</v>
      </c>
      <c r="H31" s="91">
        <f t="shared" si="4"/>
        <v>307.43968509803761</v>
      </c>
      <c r="I31" s="94">
        <f t="shared" si="5"/>
        <v>0.184</v>
      </c>
      <c r="J31" s="94">
        <v>0.184</v>
      </c>
      <c r="L31" s="90">
        <f t="shared" si="6"/>
        <v>444.07829941937985</v>
      </c>
      <c r="M31" s="93">
        <f t="shared" si="7"/>
        <v>136.63861432134223</v>
      </c>
      <c r="N31" s="92">
        <f t="shared" si="8"/>
        <v>9.7233412079557102E-2</v>
      </c>
      <c r="O31" s="92">
        <f t="shared" si="9"/>
        <v>8.249464211314797E-2</v>
      </c>
      <c r="P31" s="95">
        <v>0.39103953313786322</v>
      </c>
      <c r="Q31" s="95">
        <v>0.39103953313786322</v>
      </c>
      <c r="R31" s="96">
        <v>0.37306511490872935</v>
      </c>
      <c r="S31" s="96">
        <f t="shared" si="10"/>
        <v>0.27853255745436467</v>
      </c>
      <c r="T31" s="96">
        <f t="shared" si="11"/>
        <v>0.30769036564045904</v>
      </c>
      <c r="V31" s="90">
        <f t="shared" si="12"/>
        <v>196.83400040353257</v>
      </c>
      <c r="W31" s="93">
        <f t="shared" si="13"/>
        <v>190.03102740044662</v>
      </c>
      <c r="X31" s="91">
        <v>6.802973003085965</v>
      </c>
      <c r="Y31" s="91">
        <v>105.542</v>
      </c>
      <c r="Z31" s="112">
        <v>16.716000000000001</v>
      </c>
      <c r="AA31" s="91">
        <v>272.2873830120825</v>
      </c>
      <c r="AB31" s="92">
        <f t="shared" si="15"/>
        <v>0.4432416550434633</v>
      </c>
      <c r="AC31" s="92">
        <f t="shared" si="16"/>
        <v>0.41979282200321821</v>
      </c>
      <c r="AE31" s="99">
        <f t="shared" si="17"/>
        <v>0.27008648425334286</v>
      </c>
      <c r="AF31" s="100">
        <f t="shared" si="18"/>
        <v>6.3679364045266529E-2</v>
      </c>
      <c r="AG31" s="100">
        <v>0.33376584829860939</v>
      </c>
      <c r="AH31" s="100">
        <f t="shared" si="19"/>
        <v>0.80920946714627717</v>
      </c>
      <c r="AI31" s="100">
        <v>1.8760277682044213</v>
      </c>
      <c r="AJ31" s="100">
        <v>2.2109680962574942</v>
      </c>
      <c r="AK31" s="101">
        <v>0.42183178120754838</v>
      </c>
      <c r="AL31" s="102">
        <f t="shared" si="20"/>
        <v>53.162203150511182</v>
      </c>
      <c r="AM31" s="102"/>
      <c r="AN31" s="102"/>
      <c r="AO31" s="103">
        <f t="shared" si="29"/>
        <v>0.18568485081163608</v>
      </c>
      <c r="AP31" s="104">
        <f t="shared" si="21"/>
        <v>0.36193700811902024</v>
      </c>
      <c r="AQ31" s="104">
        <v>0</v>
      </c>
      <c r="AR31" s="104">
        <f t="shared" si="22"/>
        <v>0.27008648425334286</v>
      </c>
      <c r="AS31" s="104">
        <f t="shared" si="23"/>
        <v>0.13504324212667143</v>
      </c>
      <c r="AT31" s="102">
        <f t="shared" si="24"/>
        <v>45.909520776785143</v>
      </c>
      <c r="AU31" s="102"/>
      <c r="AV31" s="105">
        <f t="shared" si="25"/>
        <v>0.22309517050670991</v>
      </c>
      <c r="AW31" s="106">
        <f t="shared" si="30"/>
        <v>0.32122502990418833</v>
      </c>
      <c r="AX31" s="106">
        <f t="shared" si="30"/>
        <v>0.11971358028532197</v>
      </c>
      <c r="AY31" s="106">
        <f t="shared" si="30"/>
        <v>0.27008648425334286</v>
      </c>
      <c r="AZ31" s="106">
        <f t="shared" si="30"/>
        <v>0.19490003226933242</v>
      </c>
      <c r="BA31" s="100">
        <f t="shared" si="26"/>
        <v>3.412407915905441E-2</v>
      </c>
      <c r="BB31" s="100">
        <f t="shared" si="27"/>
        <v>4.9133776959059981E-2</v>
      </c>
      <c r="BC31" s="100">
        <f t="shared" si="27"/>
        <v>1.8311089750583716E-2</v>
      </c>
      <c r="BD31" s="100">
        <f t="shared" si="27"/>
        <v>4.1311752950629534E-2</v>
      </c>
      <c r="BE31" s="100">
        <f t="shared" si="27"/>
        <v>2.9811421350606628E-2</v>
      </c>
      <c r="BG31" s="107">
        <v>4.1586484253342826E-2</v>
      </c>
      <c r="BI31" s="108">
        <v>110.029</v>
      </c>
      <c r="BJ31" s="74">
        <v>42.873000000000005</v>
      </c>
      <c r="BK31" s="109">
        <f t="shared" si="31"/>
        <v>0.3896518190658827</v>
      </c>
      <c r="BL31" s="110">
        <f t="shared" si="28"/>
        <v>0.33376584829860939</v>
      </c>
    </row>
    <row r="32" spans="1:64" x14ac:dyDescent="0.2">
      <c r="A32" s="74">
        <v>2002</v>
      </c>
      <c r="B32" s="90">
        <v>29432.495006957357</v>
      </c>
      <c r="C32" s="91">
        <v>4874.7362295790444</v>
      </c>
      <c r="D32" s="92">
        <f t="shared" si="0"/>
        <v>0.16562429479480884</v>
      </c>
      <c r="E32" s="91">
        <f t="shared" si="1"/>
        <v>823.83042279885854</v>
      </c>
      <c r="F32" s="91">
        <f t="shared" si="2"/>
        <v>4050.9058067801861</v>
      </c>
      <c r="G32" s="93">
        <f t="shared" si="3"/>
        <v>104.97703627004469</v>
      </c>
      <c r="H32" s="91">
        <f t="shared" si="4"/>
        <v>341.83897255426945</v>
      </c>
      <c r="I32" s="94">
        <f t="shared" si="5"/>
        <v>0.16900000000000001</v>
      </c>
      <c r="J32" s="94">
        <v>0.16900000000000001</v>
      </c>
      <c r="L32" s="90">
        <f t="shared" si="6"/>
        <v>464.6111743988684</v>
      </c>
      <c r="M32" s="93">
        <f t="shared" si="7"/>
        <v>122.77220184459894</v>
      </c>
      <c r="N32" s="92">
        <f t="shared" si="8"/>
        <v>9.5310013202291696E-2</v>
      </c>
      <c r="O32" s="92">
        <f t="shared" si="9"/>
        <v>8.438581118872672E-2</v>
      </c>
      <c r="P32" s="95">
        <v>0.33306513334772458</v>
      </c>
      <c r="Q32" s="95">
        <v>0.33306513334772458</v>
      </c>
      <c r="R32" s="96">
        <v>0.31741308418621311</v>
      </c>
      <c r="S32" s="96">
        <f t="shared" si="10"/>
        <v>0.24320654209310655</v>
      </c>
      <c r="T32" s="96">
        <f t="shared" si="11"/>
        <v>0.26424719982993583</v>
      </c>
      <c r="V32" s="90">
        <f t="shared" si="12"/>
        <v>206.94416624209731</v>
      </c>
      <c r="W32" s="93">
        <f t="shared" si="13"/>
        <v>199.40589977931441</v>
      </c>
      <c r="X32" s="91">
        <v>7.538266462782893</v>
      </c>
      <c r="Y32" s="91">
        <v>120.357</v>
      </c>
      <c r="Z32" s="112">
        <v>18.943000000000001</v>
      </c>
      <c r="AA32" s="91">
        <v>302.75349527065737</v>
      </c>
      <c r="AB32" s="92">
        <f t="shared" si="15"/>
        <v>0.44541366554484951</v>
      </c>
      <c r="AC32" s="92">
        <f t="shared" si="16"/>
        <v>0.42955390769398377</v>
      </c>
      <c r="AE32" s="99">
        <f t="shared" si="17"/>
        <v>0.27331320725753555</v>
      </c>
      <c r="AF32" s="100">
        <f t="shared" si="18"/>
        <v>6.5275667978437701E-2</v>
      </c>
      <c r="AG32" s="100">
        <v>0.33858887523597325</v>
      </c>
      <c r="AH32" s="100">
        <f t="shared" si="19"/>
        <v>0.80721260279758145</v>
      </c>
      <c r="AI32" s="100">
        <v>1.9702835075821796</v>
      </c>
      <c r="AJ32" s="100">
        <v>2.3252927598560276</v>
      </c>
      <c r="AK32" s="101">
        <v>0.44828713890627209</v>
      </c>
      <c r="AL32" s="102">
        <f t="shared" si="20"/>
        <v>56.560573798864233</v>
      </c>
      <c r="AM32" s="102"/>
      <c r="AN32" s="102"/>
      <c r="AO32" s="103">
        <f t="shared" si="29"/>
        <v>0.18790322757084474</v>
      </c>
      <c r="AP32" s="104">
        <f t="shared" si="21"/>
        <v>0.36193700811902024</v>
      </c>
      <c r="AQ32" s="104">
        <v>0</v>
      </c>
      <c r="AR32" s="104">
        <f t="shared" si="22"/>
        <v>0.27331320725753555</v>
      </c>
      <c r="AS32" s="104">
        <f t="shared" si="23"/>
        <v>0.13665660362876778</v>
      </c>
      <c r="AT32" s="102">
        <f t="shared" si="24"/>
        <v>48.416462471180466</v>
      </c>
      <c r="AU32" s="102"/>
      <c r="AV32" s="105">
        <f t="shared" si="25"/>
        <v>0.22594599969720483</v>
      </c>
      <c r="AW32" s="106">
        <f t="shared" si="30"/>
        <v>0.32246275612278957</v>
      </c>
      <c r="AX32" s="106">
        <f t="shared" si="30"/>
        <v>0.12173743748639808</v>
      </c>
      <c r="AY32" s="106">
        <f t="shared" si="30"/>
        <v>0.27331320725753555</v>
      </c>
      <c r="AZ32" s="106">
        <f t="shared" si="30"/>
        <v>0.19752532237196682</v>
      </c>
      <c r="BA32" s="100">
        <f t="shared" si="26"/>
        <v>3.3876492034341149E-2</v>
      </c>
      <c r="BB32" s="100">
        <f t="shared" si="27"/>
        <v>4.834742373755118E-2</v>
      </c>
      <c r="BC32" s="100">
        <f t="shared" si="27"/>
        <v>1.8252313990138269E-2</v>
      </c>
      <c r="BD32" s="100">
        <f t="shared" si="27"/>
        <v>4.0978343059616812E-2</v>
      </c>
      <c r="BE32" s="100">
        <f t="shared" si="27"/>
        <v>2.9615328524877537E-2</v>
      </c>
      <c r="BG32" s="107">
        <v>3.7413207257535552E-2</v>
      </c>
      <c r="BI32" s="108">
        <v>124.94</v>
      </c>
      <c r="BJ32" s="74">
        <v>51.467000000000006</v>
      </c>
      <c r="BK32" s="109">
        <f t="shared" si="31"/>
        <v>0.41193372818953106</v>
      </c>
      <c r="BL32" s="110">
        <f t="shared" si="28"/>
        <v>0.33858887523597325</v>
      </c>
    </row>
    <row r="33" spans="1:64" x14ac:dyDescent="0.2">
      <c r="A33" s="74">
        <v>2003</v>
      </c>
      <c r="B33" s="90">
        <v>33022.465257200194</v>
      </c>
      <c r="C33" s="91">
        <v>5623.3137831522918</v>
      </c>
      <c r="D33" s="92">
        <f t="shared" si="0"/>
        <v>0.17028752212635573</v>
      </c>
      <c r="E33" s="91">
        <f t="shared" si="1"/>
        <v>955.96334313588966</v>
      </c>
      <c r="F33" s="91">
        <f t="shared" si="2"/>
        <v>4667.350440016402</v>
      </c>
      <c r="G33" s="93">
        <f t="shared" si="3"/>
        <v>129.63403387430645</v>
      </c>
      <c r="H33" s="91">
        <f t="shared" si="4"/>
        <v>482.08957890249758</v>
      </c>
      <c r="I33" s="94">
        <f t="shared" si="5"/>
        <v>0.17</v>
      </c>
      <c r="J33" s="94">
        <v>0.17</v>
      </c>
      <c r="L33" s="90">
        <f t="shared" si="6"/>
        <v>629.97826282493565</v>
      </c>
      <c r="M33" s="93">
        <f t="shared" si="7"/>
        <v>147.88868392243808</v>
      </c>
      <c r="N33" s="92">
        <f t="shared" si="8"/>
        <v>0.11202971897324664</v>
      </c>
      <c r="O33" s="92">
        <f t="shared" si="9"/>
        <v>0.10328977545144509</v>
      </c>
      <c r="P33" s="95">
        <v>0.2860219727151998</v>
      </c>
      <c r="Q33" s="95">
        <v>0.2860219727151998</v>
      </c>
      <c r="R33" s="96">
        <v>0.27335484498134482</v>
      </c>
      <c r="S33" s="96">
        <f t="shared" si="10"/>
        <v>0.2216774224906724</v>
      </c>
      <c r="T33" s="96">
        <f t="shared" si="11"/>
        <v>0.23475204248997206</v>
      </c>
      <c r="V33" s="90">
        <f t="shared" si="12"/>
        <v>251.87304685668951</v>
      </c>
      <c r="W33" s="93">
        <f t="shared" si="13"/>
        <v>242.27729421631824</v>
      </c>
      <c r="X33" s="91">
        <v>9.5957526403712698</v>
      </c>
      <c r="Y33" s="91">
        <v>159.93700000000001</v>
      </c>
      <c r="Z33" s="112">
        <v>18.268999999999998</v>
      </c>
      <c r="AA33" s="91">
        <v>426.96800764318698</v>
      </c>
      <c r="AB33" s="92">
        <f t="shared" si="15"/>
        <v>0.39981228197818375</v>
      </c>
      <c r="AC33" s="92">
        <f t="shared" si="16"/>
        <v>0.38955779352856351</v>
      </c>
      <c r="AE33" s="99">
        <f t="shared" si="17"/>
        <v>0.25328005470856035</v>
      </c>
      <c r="AF33" s="100">
        <f t="shared" si="18"/>
        <v>6.6233894732113774E-2</v>
      </c>
      <c r="AG33" s="100">
        <v>0.31951394944067413</v>
      </c>
      <c r="AH33" s="100">
        <f t="shared" si="19"/>
        <v>0.7927042157374985</v>
      </c>
      <c r="AI33" s="100">
        <v>2.3223615464994776</v>
      </c>
      <c r="AJ33" s="100">
        <v>2.7401494531683763</v>
      </c>
      <c r="AK33" s="101">
        <v>0.56802142989100313</v>
      </c>
      <c r="AL33" s="102">
        <f t="shared" si="20"/>
        <v>63.794419087474104</v>
      </c>
      <c r="AM33" s="102"/>
      <c r="AN33" s="102"/>
      <c r="AO33" s="103">
        <f t="shared" si="29"/>
        <v>0.17413040605174213</v>
      </c>
      <c r="AP33" s="104">
        <f t="shared" si="21"/>
        <v>0.36193700811902024</v>
      </c>
      <c r="AQ33" s="104">
        <v>0</v>
      </c>
      <c r="AR33" s="104">
        <f t="shared" si="22"/>
        <v>0.25328005470856035</v>
      </c>
      <c r="AS33" s="104">
        <f t="shared" si="23"/>
        <v>0.12664002735428018</v>
      </c>
      <c r="AT33" s="102">
        <f t="shared" si="24"/>
        <v>65.839614786832357</v>
      </c>
      <c r="AU33" s="102"/>
      <c r="AV33" s="105">
        <f t="shared" si="25"/>
        <v>0.2057754076989961</v>
      </c>
      <c r="AW33" s="106">
        <f t="shared" si="30"/>
        <v>0.31849462362318709</v>
      </c>
      <c r="AX33" s="106">
        <f t="shared" si="30"/>
        <v>0.10126447665258874</v>
      </c>
      <c r="AY33" s="106">
        <f t="shared" si="30"/>
        <v>0.25328005470856035</v>
      </c>
      <c r="AZ33" s="106">
        <f t="shared" si="30"/>
        <v>0.17727226568057455</v>
      </c>
      <c r="BA33" s="100">
        <f t="shared" si="26"/>
        <v>3.6264522470156206E-2</v>
      </c>
      <c r="BB33" s="100">
        <f t="shared" si="27"/>
        <v>5.6129425591527372E-2</v>
      </c>
      <c r="BC33" s="100">
        <f t="shared" si="27"/>
        <v>1.7846194207852994E-2</v>
      </c>
      <c r="BD33" s="100">
        <f t="shared" si="27"/>
        <v>4.4636433176974764E-2</v>
      </c>
      <c r="BE33" s="100">
        <f t="shared" si="27"/>
        <v>3.1241313692413883E-2</v>
      </c>
      <c r="BG33" s="107">
        <v>9.9800547085603375E-3</v>
      </c>
      <c r="BI33" s="108">
        <v>165.203</v>
      </c>
      <c r="BJ33" s="74">
        <v>67.593000000000004</v>
      </c>
      <c r="BK33" s="109">
        <f t="shared" si="31"/>
        <v>0.40915116553573483</v>
      </c>
      <c r="BL33" s="110">
        <f t="shared" si="28"/>
        <v>0.31951394944067413</v>
      </c>
    </row>
    <row r="34" spans="1:64" x14ac:dyDescent="0.2">
      <c r="A34" s="74">
        <v>2004</v>
      </c>
      <c r="B34" s="90">
        <v>37156.516274232425</v>
      </c>
      <c r="C34" s="91">
        <v>6593.4133819685367</v>
      </c>
      <c r="D34" s="92">
        <f t="shared" si="0"/>
        <v>0.17744971927147501</v>
      </c>
      <c r="E34" s="91">
        <f t="shared" si="1"/>
        <v>1180.220995372368</v>
      </c>
      <c r="F34" s="91">
        <f t="shared" si="2"/>
        <v>5413.1923865961689</v>
      </c>
      <c r="G34" s="93">
        <f t="shared" si="3"/>
        <v>197.43645153715843</v>
      </c>
      <c r="H34" s="91">
        <f t="shared" si="4"/>
        <v>682.20224946646567</v>
      </c>
      <c r="I34" s="94">
        <f t="shared" si="5"/>
        <v>0.17899999999999999</v>
      </c>
      <c r="J34" s="94">
        <v>0.17899999999999999</v>
      </c>
      <c r="L34" s="90">
        <f t="shared" si="6"/>
        <v>891.0988827502315</v>
      </c>
      <c r="M34" s="93">
        <f t="shared" si="7"/>
        <v>208.89663328376582</v>
      </c>
      <c r="N34" s="92">
        <f t="shared" si="8"/>
        <v>0.13514985806701901</v>
      </c>
      <c r="O34" s="92">
        <f t="shared" si="9"/>
        <v>0.1260258643597621</v>
      </c>
      <c r="P34" s="95">
        <v>0.28623875901887058</v>
      </c>
      <c r="Q34" s="95">
        <v>0.27861662190323577</v>
      </c>
      <c r="R34" s="96">
        <v>0.26580156313714109</v>
      </c>
      <c r="S34" s="96">
        <f t="shared" si="10"/>
        <v>0.22240078156857054</v>
      </c>
      <c r="T34" s="96">
        <f t="shared" si="11"/>
        <v>0.23442587273708659</v>
      </c>
      <c r="V34" s="90">
        <f t="shared" si="12"/>
        <v>339.33490080044186</v>
      </c>
      <c r="W34" s="93">
        <f t="shared" si="13"/>
        <v>326.51789245674598</v>
      </c>
      <c r="X34" s="91">
        <v>12.817008343695896</v>
      </c>
      <c r="Y34" s="91">
        <v>223.14400000000001</v>
      </c>
      <c r="Z34" s="112">
        <v>17.190000000000001</v>
      </c>
      <c r="AA34" s="91">
        <v>604.20002425173402</v>
      </c>
      <c r="AB34" s="92">
        <f t="shared" si="15"/>
        <v>0.38080498962487752</v>
      </c>
      <c r="AC34" s="92">
        <f t="shared" si="16"/>
        <v>0.37107911699452673</v>
      </c>
      <c r="AE34" s="99">
        <f t="shared" si="17"/>
        <v>0.27472345611523219</v>
      </c>
      <c r="AF34" s="100">
        <f t="shared" si="18"/>
        <v>6.6277377277721095E-2</v>
      </c>
      <c r="AG34" s="100">
        <v>0.34100083339295328</v>
      </c>
      <c r="AH34" s="100">
        <f t="shared" si="19"/>
        <v>0.8056386648142112</v>
      </c>
      <c r="AI34" s="100">
        <v>2.680172737514082</v>
      </c>
      <c r="AJ34" s="100">
        <v>3.1614723373524556</v>
      </c>
      <c r="AK34" s="101">
        <v>0.61446798464075969</v>
      </c>
      <c r="AL34" s="102">
        <f t="shared" si="20"/>
        <v>93.223256728416857</v>
      </c>
      <c r="AM34" s="102"/>
      <c r="AN34" s="102"/>
      <c r="AO34" s="103">
        <f t="shared" si="29"/>
        <v>0.18887277571196182</v>
      </c>
      <c r="AP34" s="104">
        <f t="shared" si="21"/>
        <v>0.36193700811902024</v>
      </c>
      <c r="AQ34" s="104">
        <v>0</v>
      </c>
      <c r="AR34" s="104">
        <f t="shared" si="22"/>
        <v>0.27472345611523219</v>
      </c>
      <c r="AS34" s="104">
        <f t="shared" si="23"/>
        <v>0.13736172805761609</v>
      </c>
      <c r="AT34" s="102">
        <f t="shared" si="24"/>
        <v>104.21319480874158</v>
      </c>
      <c r="AU34" s="102"/>
      <c r="AV34" s="105">
        <f t="shared" si="25"/>
        <v>0.22156514317221787</v>
      </c>
      <c r="AW34" s="106">
        <f t="shared" si="30"/>
        <v>0.32872565235306905</v>
      </c>
      <c r="AX34" s="106">
        <f t="shared" si="30"/>
        <v>0.10461606285567149</v>
      </c>
      <c r="AY34" s="106">
        <f t="shared" si="30"/>
        <v>0.27472345611523219</v>
      </c>
      <c r="AZ34" s="106">
        <f t="shared" si="30"/>
        <v>0.18966975948545184</v>
      </c>
      <c r="BA34" s="100">
        <f t="shared" si="26"/>
        <v>4.7105571533404202E-2</v>
      </c>
      <c r="BB34" s="100">
        <f t="shared" si="27"/>
        <v>6.988829339345333E-2</v>
      </c>
      <c r="BC34" s="100">
        <f t="shared" si="27"/>
        <v>2.2241763130405913E-2</v>
      </c>
      <c r="BD34" s="100">
        <f t="shared" si="27"/>
        <v>5.8407226103617448E-2</v>
      </c>
      <c r="BE34" s="100">
        <f t="shared" si="27"/>
        <v>4.032449461701168E-2</v>
      </c>
      <c r="BG34" s="107">
        <v>2.4023456115232156E-2</v>
      </c>
      <c r="BI34" s="108">
        <v>228.16499999999999</v>
      </c>
      <c r="BJ34" s="74">
        <v>98.149000000000001</v>
      </c>
      <c r="BK34" s="109">
        <f t="shared" si="31"/>
        <v>0.43016676527951264</v>
      </c>
      <c r="BL34" s="110">
        <f t="shared" si="28"/>
        <v>0.34100083339295328</v>
      </c>
    </row>
    <row r="35" spans="1:64" x14ac:dyDescent="0.2">
      <c r="A35" s="74">
        <v>2005</v>
      </c>
      <c r="B35" s="90">
        <v>40190.654364303598</v>
      </c>
      <c r="C35" s="91">
        <v>7258.2449171998196</v>
      </c>
      <c r="D35" s="92">
        <f t="shared" si="0"/>
        <v>0.18059534068314209</v>
      </c>
      <c r="E35" s="91">
        <f t="shared" si="1"/>
        <v>1429.8742486883646</v>
      </c>
      <c r="F35" s="91">
        <f t="shared" si="2"/>
        <v>5828.3706685114548</v>
      </c>
      <c r="G35" s="93">
        <f t="shared" si="3"/>
        <v>217.76694522833787</v>
      </c>
      <c r="H35" s="91">
        <f t="shared" si="4"/>
        <v>913.44281301970079</v>
      </c>
      <c r="I35" s="94">
        <f t="shared" si="5"/>
        <v>0.19700000000000001</v>
      </c>
      <c r="J35" s="94">
        <v>0.19700000000000001</v>
      </c>
      <c r="L35" s="90">
        <f t="shared" si="6"/>
        <v>1219.6725613668095</v>
      </c>
      <c r="M35" s="93">
        <f t="shared" si="7"/>
        <v>306.2297483471088</v>
      </c>
      <c r="N35" s="92">
        <f t="shared" si="8"/>
        <v>0.16803959845396768</v>
      </c>
      <c r="O35" s="92">
        <f t="shared" si="9"/>
        <v>0.15672352788999791</v>
      </c>
      <c r="P35" s="95">
        <v>0.30826320098995885</v>
      </c>
      <c r="Q35" s="95">
        <v>0.29309259915065988</v>
      </c>
      <c r="R35" s="96">
        <v>0.28174188690012847</v>
      </c>
      <c r="S35" s="96">
        <f t="shared" si="10"/>
        <v>0.23937094345006424</v>
      </c>
      <c r="T35" s="96">
        <f t="shared" si="11"/>
        <v>0.2510753771519928</v>
      </c>
      <c r="V35" s="90">
        <f t="shared" si="12"/>
        <v>403.74862064770537</v>
      </c>
      <c r="W35" s="93">
        <f t="shared" si="13"/>
        <v>389.98326487368234</v>
      </c>
      <c r="X35" s="91">
        <v>13.765355774023046</v>
      </c>
      <c r="Y35" s="91">
        <v>267.52999999999997</v>
      </c>
      <c r="Z35" s="112">
        <v>11.532</v>
      </c>
      <c r="AA35" s="91">
        <v>809.00080615492698</v>
      </c>
      <c r="AB35" s="92">
        <f t="shared" si="15"/>
        <v>0.3310303383354381</v>
      </c>
      <c r="AC35" s="92">
        <f t="shared" si="16"/>
        <v>0.32057546635676182</v>
      </c>
      <c r="AE35" s="99">
        <f t="shared" si="17"/>
        <v>0.2257359860860271</v>
      </c>
      <c r="AF35" s="100">
        <f t="shared" si="18"/>
        <v>7.0610985416159983E-2</v>
      </c>
      <c r="AG35" s="100">
        <v>0.29634697150218708</v>
      </c>
      <c r="AH35" s="100">
        <f t="shared" si="19"/>
        <v>0.76172867548390366</v>
      </c>
      <c r="AI35" s="100">
        <v>2.6579398847104034</v>
      </c>
      <c r="AJ35" s="100">
        <v>3.1302620015791605</v>
      </c>
      <c r="AK35" s="101">
        <v>0.74585167319867351</v>
      </c>
      <c r="AL35" s="102">
        <f t="shared" si="20"/>
        <v>91.140593012783057</v>
      </c>
      <c r="AM35" s="102"/>
      <c r="AN35" s="102"/>
      <c r="AO35" s="103">
        <f t="shared" si="29"/>
        <v>0.15519381880614302</v>
      </c>
      <c r="AP35" s="104">
        <f t="shared" si="21"/>
        <v>0.36193700811902024</v>
      </c>
      <c r="AQ35" s="104">
        <v>0</v>
      </c>
      <c r="AR35" s="104">
        <f t="shared" si="22"/>
        <v>0.2257359860860271</v>
      </c>
      <c r="AS35" s="104">
        <f t="shared" si="23"/>
        <v>0.11286799304301355</v>
      </c>
      <c r="AT35" s="102">
        <f t="shared" si="24"/>
        <v>126.62635221555483</v>
      </c>
      <c r="AU35" s="102"/>
      <c r="AV35" s="105">
        <f t="shared" si="25"/>
        <v>0.17854541630771814</v>
      </c>
      <c r="AW35" s="106">
        <f t="shared" si="30"/>
        <v>0.31685033771380611</v>
      </c>
      <c r="AX35" s="106">
        <f t="shared" si="30"/>
        <v>7.4725459848541301E-2</v>
      </c>
      <c r="AY35" s="106">
        <f t="shared" si="30"/>
        <v>0.22573598608602713</v>
      </c>
      <c r="AZ35" s="106">
        <f t="shared" si="30"/>
        <v>0.15023072296728421</v>
      </c>
      <c r="BA35" s="100">
        <f t="shared" si="26"/>
        <v>4.7197129515478026E-2</v>
      </c>
      <c r="BB35" s="100">
        <f t="shared" si="27"/>
        <v>8.3756988755891187E-2</v>
      </c>
      <c r="BC35" s="100">
        <f t="shared" si="27"/>
        <v>1.9753109766183337E-2</v>
      </c>
      <c r="BD35" s="100">
        <f t="shared" si="27"/>
        <v>5.9671599483933732E-2</v>
      </c>
      <c r="BE35" s="100">
        <f t="shared" si="27"/>
        <v>3.9712354625058538E-2</v>
      </c>
      <c r="BG35" s="107">
        <v>-3.2364013913972894E-2</v>
      </c>
      <c r="BI35" s="108">
        <v>271.87700000000001</v>
      </c>
      <c r="BJ35" s="74">
        <v>121.887</v>
      </c>
      <c r="BK35" s="109">
        <f t="shared" si="31"/>
        <v>0.44831670203805396</v>
      </c>
      <c r="BL35" s="110">
        <f t="shared" si="28"/>
        <v>0.29634697150218708</v>
      </c>
    </row>
    <row r="36" spans="1:64" x14ac:dyDescent="0.2">
      <c r="A36" s="74">
        <v>2006</v>
      </c>
      <c r="B36" s="90">
        <v>43479.059218583978</v>
      </c>
      <c r="C36" s="91">
        <v>7982.5970480585947</v>
      </c>
      <c r="D36" s="92">
        <f t="shared" si="0"/>
        <v>0.18359636090393244</v>
      </c>
      <c r="E36" s="91">
        <f t="shared" si="1"/>
        <v>1644.4149919000704</v>
      </c>
      <c r="F36" s="91">
        <f t="shared" si="2"/>
        <v>6338.1820561585246</v>
      </c>
      <c r="G36" s="93">
        <f t="shared" si="3"/>
        <v>275.76192491033953</v>
      </c>
      <c r="H36" s="91">
        <f t="shared" si="4"/>
        <v>1049.8499950438265</v>
      </c>
      <c r="I36" s="94">
        <f t="shared" si="5"/>
        <v>0.20599999999999999</v>
      </c>
      <c r="J36" s="94">
        <v>0.20599999999999999</v>
      </c>
      <c r="L36" s="90">
        <f t="shared" si="6"/>
        <v>1413.2033207369047</v>
      </c>
      <c r="M36" s="93">
        <f t="shared" si="7"/>
        <v>363.3533256930782</v>
      </c>
      <c r="N36" s="92">
        <f t="shared" si="8"/>
        <v>0.1770355327005517</v>
      </c>
      <c r="O36" s="92">
        <f t="shared" si="9"/>
        <v>0.16563897750834325</v>
      </c>
      <c r="P36" s="95">
        <v>0.31223079892990435</v>
      </c>
      <c r="Q36" s="95">
        <v>0.29805136247794545</v>
      </c>
      <c r="R36" s="96">
        <v>0.2855471556432605</v>
      </c>
      <c r="S36" s="96">
        <f t="shared" si="10"/>
        <v>0.24577357782163023</v>
      </c>
      <c r="T36" s="96">
        <f t="shared" si="11"/>
        <v>0.25711326909677101</v>
      </c>
      <c r="V36" s="90">
        <f t="shared" si="12"/>
        <v>450.19157171275145</v>
      </c>
      <c r="W36" s="93">
        <f t="shared" si="13"/>
        <v>433.43848265114616</v>
      </c>
      <c r="X36" s="91">
        <v>16.75308906160528</v>
      </c>
      <c r="Y36" s="91">
        <v>298.32499999999999</v>
      </c>
      <c r="Z36" s="112">
        <v>8.4429999999999996</v>
      </c>
      <c r="AA36" s="91">
        <v>929.81134694623051</v>
      </c>
      <c r="AB36" s="92">
        <f t="shared" si="15"/>
        <v>0.31856107688595175</v>
      </c>
      <c r="AC36" s="92">
        <f t="shared" si="16"/>
        <v>0.30815934713425391</v>
      </c>
      <c r="AE36" s="99">
        <f t="shared" si="17"/>
        <v>0.2479285821260129</v>
      </c>
      <c r="AF36" s="100">
        <f t="shared" si="18"/>
        <v>7.0989061266774039E-2</v>
      </c>
      <c r="AG36" s="100">
        <v>0.31891764339278694</v>
      </c>
      <c r="AH36" s="100">
        <f t="shared" si="19"/>
        <v>0.77740629050321264</v>
      </c>
      <c r="AI36" s="100">
        <v>2.8853651797500999</v>
      </c>
      <c r="AJ36" s="100">
        <v>3.3996895914286456</v>
      </c>
      <c r="AK36" s="101">
        <v>0.75674951729371975</v>
      </c>
      <c r="AL36" s="102">
        <f t="shared" si="20"/>
        <v>111.61535805982372</v>
      </c>
      <c r="AM36" s="102"/>
      <c r="AN36" s="102"/>
      <c r="AO36" s="103">
        <f t="shared" si="29"/>
        <v>0.17045126086659912</v>
      </c>
      <c r="AP36" s="104">
        <f t="shared" si="21"/>
        <v>0.36193700811902024</v>
      </c>
      <c r="AQ36" s="104">
        <v>0</v>
      </c>
      <c r="AR36" s="104">
        <f t="shared" si="22"/>
        <v>0.2479285821260129</v>
      </c>
      <c r="AS36" s="104">
        <f t="shared" si="23"/>
        <v>0.12396429106300645</v>
      </c>
      <c r="AT36" s="102">
        <f t="shared" si="24"/>
        <v>164.14656685051582</v>
      </c>
      <c r="AU36" s="102"/>
      <c r="AV36" s="105">
        <f t="shared" si="25"/>
        <v>0.19513251976123683</v>
      </c>
      <c r="AW36" s="106">
        <f t="shared" si="30"/>
        <v>0.32561836116061549</v>
      </c>
      <c r="AX36" s="106">
        <f t="shared" si="30"/>
        <v>7.8980396112869805E-2</v>
      </c>
      <c r="AY36" s="106">
        <f t="shared" si="30"/>
        <v>0.24792858212601293</v>
      </c>
      <c r="AZ36" s="106">
        <f t="shared" si="30"/>
        <v>0.16345448911944138</v>
      </c>
      <c r="BA36" s="100">
        <f t="shared" si="26"/>
        <v>5.4343216541861854E-2</v>
      </c>
      <c r="BB36" s="100">
        <f t="shared" si="27"/>
        <v>9.0682727472638613E-2</v>
      </c>
      <c r="BC36" s="100">
        <f t="shared" si="27"/>
        <v>2.1995558576168844E-2</v>
      </c>
      <c r="BD36" s="100">
        <f t="shared" si="27"/>
        <v>6.9046597880642796E-2</v>
      </c>
      <c r="BE36" s="100">
        <f t="shared" si="27"/>
        <v>4.5521078228405822E-2</v>
      </c>
      <c r="BG36" s="107">
        <v>-1.7571417873987111E-2</v>
      </c>
      <c r="BI36" s="108">
        <v>304.11399999999998</v>
      </c>
      <c r="BJ36" s="74">
        <v>129.24799999999999</v>
      </c>
      <c r="BK36" s="109">
        <f t="shared" si="31"/>
        <v>0.42499852029173268</v>
      </c>
      <c r="BL36" s="110">
        <f t="shared" si="28"/>
        <v>0.31891764339278694</v>
      </c>
    </row>
    <row r="37" spans="1:64" x14ac:dyDescent="0.2">
      <c r="A37" s="74">
        <v>2007</v>
      </c>
      <c r="B37" s="90">
        <v>48933.927132049415</v>
      </c>
      <c r="C37" s="91">
        <v>8978.6066013275668</v>
      </c>
      <c r="D37" s="92">
        <f t="shared" si="0"/>
        <v>0.18348428437183417</v>
      </c>
      <c r="E37" s="91">
        <f t="shared" si="1"/>
        <v>1813.6785334681686</v>
      </c>
      <c r="F37" s="91">
        <f t="shared" si="2"/>
        <v>7164.9280678593987</v>
      </c>
      <c r="G37" s="93">
        <f t="shared" si="3"/>
        <v>328.97432004984546</v>
      </c>
      <c r="H37" s="91">
        <f t="shared" si="4"/>
        <v>1240.1211678827485</v>
      </c>
      <c r="I37" s="94">
        <f t="shared" si="5"/>
        <v>0.20200000000000001</v>
      </c>
      <c r="J37" s="94">
        <v>0.20200000000000001</v>
      </c>
      <c r="L37" s="90">
        <f t="shared" si="6"/>
        <v>1658.3455822115861</v>
      </c>
      <c r="M37" s="93">
        <f t="shared" si="7"/>
        <v>418.22441432883755</v>
      </c>
      <c r="N37" s="92">
        <f t="shared" si="8"/>
        <v>0.18469965951803535</v>
      </c>
      <c r="O37" s="92">
        <f t="shared" si="9"/>
        <v>0.17308215185658499</v>
      </c>
      <c r="P37" s="95">
        <v>0.29836968180193063</v>
      </c>
      <c r="Q37" s="95">
        <v>0.29372317785385288</v>
      </c>
      <c r="R37" s="96">
        <v>0.28080537346248274</v>
      </c>
      <c r="S37" s="96">
        <f t="shared" si="10"/>
        <v>0.24140268673124138</v>
      </c>
      <c r="T37" s="96">
        <f t="shared" si="11"/>
        <v>0.25219376396268944</v>
      </c>
      <c r="V37" s="90">
        <f t="shared" si="12"/>
        <v>516.49548402695211</v>
      </c>
      <c r="W37" s="93">
        <f t="shared" si="13"/>
        <v>496.88973278273522</v>
      </c>
      <c r="X37" s="91">
        <v>19.605751244216865</v>
      </c>
      <c r="Y37" s="91">
        <v>342.84</v>
      </c>
      <c r="Z37" s="112">
        <v>11.471</v>
      </c>
      <c r="AA37" s="91">
        <v>1098.3271314274332</v>
      </c>
      <c r="AB37" s="92">
        <f t="shared" si="15"/>
        <v>0.31145226276548982</v>
      </c>
      <c r="AC37" s="92">
        <f t="shared" si="16"/>
        <v>0.30151630415486153</v>
      </c>
      <c r="AE37" s="99">
        <f t="shared" si="17"/>
        <v>0.25276180979399027</v>
      </c>
      <c r="AF37" s="100">
        <f t="shared" si="18"/>
        <v>7.1144061791727109E-2</v>
      </c>
      <c r="AG37" s="100">
        <v>0.32390587158571738</v>
      </c>
      <c r="AH37" s="100">
        <f t="shared" si="19"/>
        <v>0.78035575136865099</v>
      </c>
      <c r="AI37" s="100">
        <v>3.0598538517320244</v>
      </c>
      <c r="AJ37" s="100">
        <v>3.6066757194236869</v>
      </c>
      <c r="AK37" s="101">
        <v>0.79218557844974602</v>
      </c>
      <c r="AL37" s="102">
        <f t="shared" si="20"/>
        <v>130.5503332930754</v>
      </c>
      <c r="AM37" s="102"/>
      <c r="AN37" s="102"/>
      <c r="AO37" s="103">
        <f t="shared" si="29"/>
        <v>0.17377411191909839</v>
      </c>
      <c r="AP37" s="104">
        <f t="shared" si="21"/>
        <v>0.36193700811902024</v>
      </c>
      <c r="AQ37" s="104">
        <v>0</v>
      </c>
      <c r="AR37" s="104">
        <f t="shared" si="22"/>
        <v>0.25276180979399027</v>
      </c>
      <c r="AS37" s="104">
        <f t="shared" si="23"/>
        <v>0.12638090489699513</v>
      </c>
      <c r="AT37" s="102">
        <f t="shared" si="24"/>
        <v>198.42398675677009</v>
      </c>
      <c r="AU37" s="102"/>
      <c r="AV37" s="105">
        <f t="shared" si="25"/>
        <v>0.19837500915287032</v>
      </c>
      <c r="AW37" s="106">
        <f t="shared" si="30"/>
        <v>0.32793414556281852</v>
      </c>
      <c r="AX37" s="106">
        <f t="shared" si="30"/>
        <v>7.8723237601038609E-2</v>
      </c>
      <c r="AY37" s="106">
        <f t="shared" si="30"/>
        <v>0.25276180979399021</v>
      </c>
      <c r="AZ37" s="106">
        <f t="shared" si="30"/>
        <v>0.16574252369751441</v>
      </c>
      <c r="BA37" s="100">
        <f t="shared" si="26"/>
        <v>5.7637920060768962E-2</v>
      </c>
      <c r="BB37" s="100">
        <f t="shared" si="27"/>
        <v>9.5281367082789226E-2</v>
      </c>
      <c r="BC37" s="100">
        <f t="shared" si="27"/>
        <v>2.2873060952334844E-2</v>
      </c>
      <c r="BD37" s="100">
        <f t="shared" si="27"/>
        <v>7.3440021752409837E-2</v>
      </c>
      <c r="BE37" s="100">
        <f t="shared" si="27"/>
        <v>4.8156541352372351E-2</v>
      </c>
      <c r="BG37" s="107">
        <v>-2.0138190206009765E-2</v>
      </c>
      <c r="BI37" s="108">
        <v>350.23700000000002</v>
      </c>
      <c r="BJ37" s="74">
        <v>161.43299999999999</v>
      </c>
      <c r="BK37" s="109">
        <f t="shared" si="31"/>
        <v>0.460925030764882</v>
      </c>
      <c r="BL37" s="110">
        <f t="shared" si="28"/>
        <v>0.32390587158571738</v>
      </c>
    </row>
    <row r="38" spans="1:64" x14ac:dyDescent="0.2">
      <c r="A38" s="74">
        <v>2008</v>
      </c>
      <c r="B38" s="90">
        <v>53623.433660212278</v>
      </c>
      <c r="C38" s="91">
        <v>9681.9560322836423</v>
      </c>
      <c r="D38" s="92">
        <f t="shared" si="0"/>
        <v>0.18055457048188797</v>
      </c>
      <c r="E38" s="91">
        <f t="shared" si="1"/>
        <v>1781.4799099401901</v>
      </c>
      <c r="F38" s="91">
        <f t="shared" si="2"/>
        <v>7900.4761223434525</v>
      </c>
      <c r="G38" s="93">
        <f t="shared" si="3"/>
        <v>256.83096295270104</v>
      </c>
      <c r="H38" s="91">
        <f t="shared" si="4"/>
        <v>1119.3028669500379</v>
      </c>
      <c r="I38" s="94">
        <f t="shared" si="5"/>
        <v>0.184</v>
      </c>
      <c r="J38" s="94">
        <v>0.184</v>
      </c>
      <c r="L38" s="90">
        <f t="shared" si="6"/>
        <v>1519.7446916112888</v>
      </c>
      <c r="M38" s="93">
        <f t="shared" si="7"/>
        <v>400.44182466125091</v>
      </c>
      <c r="N38" s="92">
        <f t="shared" si="8"/>
        <v>0.1569667003799472</v>
      </c>
      <c r="O38" s="92">
        <f t="shared" si="9"/>
        <v>0.14167536862550867</v>
      </c>
      <c r="P38" s="95">
        <v>0.31312811972624333</v>
      </c>
      <c r="Q38" s="95">
        <v>0.31312811972624333</v>
      </c>
      <c r="R38" s="96">
        <v>0.3007574774998158</v>
      </c>
      <c r="S38" s="96">
        <f t="shared" si="10"/>
        <v>0.2423787387499079</v>
      </c>
      <c r="T38" s="96">
        <f t="shared" si="11"/>
        <v>0.26349282670412744</v>
      </c>
      <c r="V38" s="90">
        <f t="shared" si="12"/>
        <v>591.27646239547073</v>
      </c>
      <c r="W38" s="93">
        <f t="shared" si="13"/>
        <v>572.80186629456034</v>
      </c>
      <c r="X38" s="91">
        <v>18.474596100910393</v>
      </c>
      <c r="Y38" s="91">
        <v>384.75599999999997</v>
      </c>
      <c r="Z38" s="112">
        <v>12.645</v>
      </c>
      <c r="AA38" s="91">
        <v>991.32305688694703</v>
      </c>
      <c r="AB38" s="92">
        <f t="shared" si="15"/>
        <v>0.38906302200574089</v>
      </c>
      <c r="AC38" s="92">
        <f t="shared" si="16"/>
        <v>0.3715487634138917</v>
      </c>
      <c r="AE38" s="99">
        <f t="shared" si="17"/>
        <v>0.20887363476922563</v>
      </c>
      <c r="AF38" s="100">
        <f t="shared" si="18"/>
        <v>8.2007618687384348E-2</v>
      </c>
      <c r="AG38" s="100">
        <v>0.29088125345660998</v>
      </c>
      <c r="AH38" s="100">
        <f t="shared" si="19"/>
        <v>0.71807183270537844</v>
      </c>
      <c r="AI38" s="100">
        <v>2.6132919254658384</v>
      </c>
      <c r="AJ38" s="100">
        <v>3.0722881018859725</v>
      </c>
      <c r="AK38" s="101">
        <v>0.86616455396578385</v>
      </c>
      <c r="AL38" s="102">
        <f t="shared" si="20"/>
        <v>123.50206385403132</v>
      </c>
      <c r="AM38" s="102"/>
      <c r="AN38" s="102"/>
      <c r="AO38" s="103">
        <f t="shared" si="29"/>
        <v>0.14360092774663816</v>
      </c>
      <c r="AP38" s="104">
        <f t="shared" si="21"/>
        <v>0.36193700811902024</v>
      </c>
      <c r="AQ38" s="104">
        <v>0</v>
      </c>
      <c r="AR38" s="104">
        <f t="shared" si="22"/>
        <v>0.20887363476922563</v>
      </c>
      <c r="AS38" s="104">
        <f t="shared" si="23"/>
        <v>0.10443681738461282</v>
      </c>
      <c r="AT38" s="102">
        <f t="shared" si="24"/>
        <v>133.32889909866975</v>
      </c>
      <c r="AU38" s="102"/>
      <c r="AV38" s="105">
        <f t="shared" si="25"/>
        <v>0.16899612439534137</v>
      </c>
      <c r="AW38" s="106">
        <f t="shared" si="30"/>
        <v>0.30238570952515614</v>
      </c>
      <c r="AX38" s="106">
        <f t="shared" si="30"/>
        <v>8.1265007560638314E-2</v>
      </c>
      <c r="AY38" s="106">
        <f t="shared" si="30"/>
        <v>0.2088736347692256</v>
      </c>
      <c r="AZ38" s="106">
        <f t="shared" si="30"/>
        <v>0.14506932116493196</v>
      </c>
      <c r="BA38" s="100">
        <f t="shared" si="26"/>
        <v>4.1729148198083092E-2</v>
      </c>
      <c r="BB38" s="100">
        <f t="shared" si="27"/>
        <v>7.4666198002500406E-2</v>
      </c>
      <c r="BC38" s="100">
        <f t="shared" si="27"/>
        <v>2.0066256288121722E-2</v>
      </c>
      <c r="BD38" s="100">
        <f t="shared" si="27"/>
        <v>5.1575850577302171E-2</v>
      </c>
      <c r="BE38" s="100">
        <f t="shared" si="27"/>
        <v>3.5821053432711948E-2</v>
      </c>
      <c r="BG38" s="107">
        <v>-7.1426365230774364E-2</v>
      </c>
      <c r="BI38" s="108">
        <v>392.95400000000001</v>
      </c>
      <c r="BJ38" s="74">
        <v>186.66399999999999</v>
      </c>
      <c r="BK38" s="109">
        <f t="shared" si="31"/>
        <v>0.47502761137435928</v>
      </c>
      <c r="BL38" s="110">
        <f t="shared" si="28"/>
        <v>0.29088125345660998</v>
      </c>
    </row>
    <row r="39" spans="1:64" x14ac:dyDescent="0.2">
      <c r="A39" s="74">
        <v>2009</v>
      </c>
      <c r="B39" s="90">
        <v>50788.499298718016</v>
      </c>
      <c r="C39" s="91">
        <v>9068.4297083077108</v>
      </c>
      <c r="D39" s="92">
        <f t="shared" si="0"/>
        <v>0.17855281871926884</v>
      </c>
      <c r="E39" s="91">
        <f t="shared" si="1"/>
        <v>1460.0171830375414</v>
      </c>
      <c r="F39" s="91">
        <f t="shared" si="2"/>
        <v>7608.4125252701697</v>
      </c>
      <c r="G39" s="93">
        <f t="shared" si="3"/>
        <v>331.44496711500926</v>
      </c>
      <c r="H39" s="91">
        <f t="shared" si="4"/>
        <v>1072.2496975107867</v>
      </c>
      <c r="I39" s="94">
        <f t="shared" si="5"/>
        <v>0.161</v>
      </c>
      <c r="J39" s="94">
        <v>0.161</v>
      </c>
      <c r="L39" s="90">
        <f t="shared" si="6"/>
        <v>1375.1736381754583</v>
      </c>
      <c r="M39" s="93">
        <f t="shared" si="7"/>
        <v>302.92394066467153</v>
      </c>
      <c r="N39" s="92">
        <f t="shared" si="8"/>
        <v>0.15164407537014299</v>
      </c>
      <c r="O39" s="92">
        <f t="shared" si="9"/>
        <v>0.14092949008081182</v>
      </c>
      <c r="P39" s="95">
        <v>0.27446642536978377</v>
      </c>
      <c r="Q39" s="95">
        <v>0.26665691900915067</v>
      </c>
      <c r="R39" s="96">
        <v>0.25317378110434563</v>
      </c>
      <c r="S39" s="96">
        <f t="shared" si="10"/>
        <v>0.20708689055217283</v>
      </c>
      <c r="T39" s="96">
        <f t="shared" si="11"/>
        <v>0.22028050295276347</v>
      </c>
      <c r="V39" s="90">
        <f t="shared" si="12"/>
        <v>497.97582555699461</v>
      </c>
      <c r="W39" s="93">
        <f t="shared" si="13"/>
        <v>476.12177325034645</v>
      </c>
      <c r="X39" s="91">
        <v>21.854052306648168</v>
      </c>
      <c r="Y39" s="91">
        <v>333.50299999999999</v>
      </c>
      <c r="Z39" s="112">
        <v>21.350999999999999</v>
      </c>
      <c r="AA39" s="91">
        <v>949.64989304359904</v>
      </c>
      <c r="AB39" s="92">
        <f t="shared" si="15"/>
        <v>0.36211850760729741</v>
      </c>
      <c r="AC39" s="92">
        <f t="shared" si="16"/>
        <v>0.35132493222536765</v>
      </c>
      <c r="AE39" s="99">
        <f t="shared" si="17"/>
        <v>0.3010260997876964</v>
      </c>
      <c r="AF39" s="100">
        <f t="shared" si="18"/>
        <v>7.1644625325805955E-2</v>
      </c>
      <c r="AG39" s="100">
        <v>0.37267072511350235</v>
      </c>
      <c r="AH39" s="100">
        <f t="shared" si="19"/>
        <v>0.80775354623311091</v>
      </c>
      <c r="AI39" s="100">
        <v>2.7904916136495084</v>
      </c>
      <c r="AJ39" s="100">
        <v>3.296079868285672</v>
      </c>
      <c r="AK39" s="101">
        <v>0.63365966601035517</v>
      </c>
      <c r="AL39" s="102">
        <f t="shared" si="20"/>
        <v>149.90372055598036</v>
      </c>
      <c r="AM39" s="102"/>
      <c r="AN39" s="102"/>
      <c r="AO39" s="103">
        <f t="shared" si="29"/>
        <v>0.20695588149852132</v>
      </c>
      <c r="AP39" s="104">
        <f t="shared" si="21"/>
        <v>0.36193700811902024</v>
      </c>
      <c r="AQ39" s="104">
        <v>0</v>
      </c>
      <c r="AR39" s="104">
        <f t="shared" si="22"/>
        <v>0.3010260997876964</v>
      </c>
      <c r="AS39" s="104">
        <f t="shared" si="23"/>
        <v>0.1505130498938482</v>
      </c>
      <c r="AT39" s="102">
        <f t="shared" si="24"/>
        <v>181.54124655902891</v>
      </c>
      <c r="AU39" s="102"/>
      <c r="AV39" s="105">
        <f t="shared" si="25"/>
        <v>0.24102044855569005</v>
      </c>
      <c r="AW39" s="106">
        <f t="shared" si="30"/>
        <v>0.33988004089707635</v>
      </c>
      <c r="AX39" s="106">
        <f t="shared" si="30"/>
        <v>0.109007122005966</v>
      </c>
      <c r="AY39" s="106">
        <f t="shared" si="30"/>
        <v>0.3010260997876964</v>
      </c>
      <c r="AZ39" s="106">
        <f t="shared" si="30"/>
        <v>0.20501661089683121</v>
      </c>
      <c r="BA39" s="100">
        <f t="shared" si="26"/>
        <v>5.7495596426345844E-2</v>
      </c>
      <c r="BB39" s="100">
        <f t="shared" si="27"/>
        <v>8.1078621261767972E-2</v>
      </c>
      <c r="BC39" s="100">
        <f t="shared" si="27"/>
        <v>2.6003725127929613E-2</v>
      </c>
      <c r="BD39" s="100">
        <f t="shared" si="27"/>
        <v>7.1809986459265937E-2</v>
      </c>
      <c r="BE39" s="100">
        <f t="shared" si="27"/>
        <v>4.8906855793597777E-2</v>
      </c>
      <c r="BG39" s="107">
        <v>1.3326099787696388E-2</v>
      </c>
      <c r="BI39" s="108">
        <v>340.03899999999999</v>
      </c>
      <c r="BJ39" s="74">
        <v>179.99799999999999</v>
      </c>
      <c r="BK39" s="109">
        <f t="shared" si="31"/>
        <v>0.52934516334891002</v>
      </c>
      <c r="BL39" s="110">
        <f t="shared" si="28"/>
        <v>0.37267072511350235</v>
      </c>
    </row>
    <row r="40" spans="1:64" x14ac:dyDescent="0.2">
      <c r="A40" s="74">
        <v>2010</v>
      </c>
      <c r="B40" s="90">
        <v>55659.165884362948</v>
      </c>
      <c r="C40" s="91">
        <v>10394.173810299038</v>
      </c>
      <c r="D40" s="92">
        <f t="shared" si="0"/>
        <v>0.18674684834289276</v>
      </c>
      <c r="E40" s="91">
        <f t="shared" si="1"/>
        <v>1652.6736358375472</v>
      </c>
      <c r="F40" s="91">
        <f t="shared" si="2"/>
        <v>8741.500174461491</v>
      </c>
      <c r="G40" s="93">
        <f t="shared" si="3"/>
        <v>359.03517775174737</v>
      </c>
      <c r="H40" s="91">
        <f t="shared" si="4"/>
        <v>1402.2347656075881</v>
      </c>
      <c r="I40" s="94">
        <f t="shared" si="5"/>
        <v>0.159</v>
      </c>
      <c r="J40" s="94">
        <v>0.159</v>
      </c>
      <c r="L40" s="90">
        <f t="shared" si="6"/>
        <v>1793.2410211440404</v>
      </c>
      <c r="M40" s="93">
        <f t="shared" si="7"/>
        <v>391.00625553645227</v>
      </c>
      <c r="N40" s="92">
        <f t="shared" si="8"/>
        <v>0.17252367084406578</v>
      </c>
      <c r="O40" s="92">
        <f t="shared" si="9"/>
        <v>0.16041122663410243</v>
      </c>
      <c r="P40" s="95">
        <v>0.28250245016548126</v>
      </c>
      <c r="Q40" s="95">
        <v>0.26194678853237258</v>
      </c>
      <c r="R40" s="96">
        <v>0.25086146519201136</v>
      </c>
      <c r="S40" s="96">
        <f t="shared" si="10"/>
        <v>0.20493073259600569</v>
      </c>
      <c r="T40" s="96">
        <f t="shared" si="11"/>
        <v>0.21804445187574428</v>
      </c>
      <c r="V40" s="90">
        <f t="shared" si="12"/>
        <v>598.44643041035852</v>
      </c>
      <c r="W40" s="93">
        <f t="shared" si="13"/>
        <v>576.516124755654</v>
      </c>
      <c r="X40" s="91">
        <v>21.930305654704512</v>
      </c>
      <c r="Y40" s="91">
        <v>411.80500000000001</v>
      </c>
      <c r="Z40" s="112">
        <v>18.555</v>
      </c>
      <c r="AA40" s="91">
        <v>1241.9048457394094</v>
      </c>
      <c r="AB40" s="92">
        <f t="shared" si="15"/>
        <v>0.33372336643769474</v>
      </c>
      <c r="AC40" s="92">
        <f t="shared" si="16"/>
        <v>0.32254963059536412</v>
      </c>
      <c r="AE40" s="99">
        <f t="shared" si="17"/>
        <v>0.25286492209493283</v>
      </c>
      <c r="AF40" s="100">
        <f t="shared" si="18"/>
        <v>7.5734849700946516E-2</v>
      </c>
      <c r="AG40" s="100">
        <v>0.32859977179587935</v>
      </c>
      <c r="AH40" s="100">
        <f t="shared" si="19"/>
        <v>0.76952251279105655</v>
      </c>
      <c r="AI40" s="100">
        <v>2.7664680156805872</v>
      </c>
      <c r="AJ40" s="100">
        <v>3.2634045377332148</v>
      </c>
      <c r="AK40" s="101">
        <v>0.75214127760301497</v>
      </c>
      <c r="AL40" s="102">
        <f t="shared" si="20"/>
        <v>151.32611000370594</v>
      </c>
      <c r="AM40" s="102"/>
      <c r="AN40" s="102"/>
      <c r="AO40" s="103">
        <f t="shared" si="29"/>
        <v>0.17384500177599105</v>
      </c>
      <c r="AP40" s="104">
        <f t="shared" si="21"/>
        <v>0.36193700811902024</v>
      </c>
      <c r="AQ40" s="104">
        <v>0</v>
      </c>
      <c r="AR40" s="104">
        <f t="shared" si="22"/>
        <v>0.25286492209493283</v>
      </c>
      <c r="AS40" s="104">
        <f t="shared" si="23"/>
        <v>0.12643246104746642</v>
      </c>
      <c r="AT40" s="102">
        <f t="shared" si="24"/>
        <v>207.70906774804141</v>
      </c>
      <c r="AU40" s="102"/>
      <c r="AV40" s="105">
        <f t="shared" si="25"/>
        <v>0.20021579560046671</v>
      </c>
      <c r="AW40" s="106">
        <f t="shared" si="30"/>
        <v>0.32553710438667993</v>
      </c>
      <c r="AX40" s="106">
        <f t="shared" si="30"/>
        <v>8.43869330555264E-2</v>
      </c>
      <c r="AY40" s="106">
        <f t="shared" si="30"/>
        <v>0.25286492209493283</v>
      </c>
      <c r="AZ40" s="106">
        <f t="shared" si="30"/>
        <v>0.16862592757522959</v>
      </c>
      <c r="BA40" s="100">
        <f t="shared" si="26"/>
        <v>5.4337827798754151E-2</v>
      </c>
      <c r="BB40" s="100">
        <f t="shared" si="27"/>
        <v>8.8349568360565636E-2</v>
      </c>
      <c r="BC40" s="100">
        <f t="shared" si="27"/>
        <v>2.2902302104007923E-2</v>
      </c>
      <c r="BD40" s="100">
        <f t="shared" si="27"/>
        <v>6.8626606367054366E-2</v>
      </c>
      <c r="BE40" s="100">
        <f t="shared" si="27"/>
        <v>4.5764454235531139E-2</v>
      </c>
      <c r="BG40" s="107">
        <v>-4.2235077905067198E-2</v>
      </c>
      <c r="BI40" s="108">
        <v>417.60500000000002</v>
      </c>
      <c r="BJ40" s="74">
        <v>215.91499999999999</v>
      </c>
      <c r="BK40" s="109">
        <f t="shared" si="31"/>
        <v>0.51703164473605434</v>
      </c>
      <c r="BL40" s="110">
        <f t="shared" si="28"/>
        <v>0.32859977179587935</v>
      </c>
    </row>
    <row r="41" spans="1:64" x14ac:dyDescent="0.2">
      <c r="A41" s="74">
        <v>2011</v>
      </c>
      <c r="B41" s="90">
        <v>61800.893926615259</v>
      </c>
      <c r="C41" s="91">
        <v>11437.042603226486</v>
      </c>
      <c r="D41" s="92">
        <f t="shared" si="0"/>
        <v>0.18506273739029191</v>
      </c>
      <c r="E41" s="91">
        <f t="shared" si="1"/>
        <v>1898.5490721355968</v>
      </c>
      <c r="F41" s="91">
        <f t="shared" si="2"/>
        <v>9538.4935310908895</v>
      </c>
      <c r="G41" s="93">
        <f t="shared" si="3"/>
        <v>412.78702955931743</v>
      </c>
      <c r="H41" s="91">
        <f t="shared" si="4"/>
        <v>1494.651436829701</v>
      </c>
      <c r="I41" s="94">
        <f t="shared" si="5"/>
        <v>0.16600000000000001</v>
      </c>
      <c r="J41" s="94">
        <v>0.16600000000000001</v>
      </c>
      <c r="L41" s="90">
        <f t="shared" si="6"/>
        <v>1954.041987128935</v>
      </c>
      <c r="M41" s="93">
        <f t="shared" si="7"/>
        <v>459.39055029923412</v>
      </c>
      <c r="N41" s="92">
        <f t="shared" si="8"/>
        <v>0.17085203359981219</v>
      </c>
      <c r="O41" s="92">
        <f t="shared" si="9"/>
        <v>0.15669680248331228</v>
      </c>
      <c r="P41" s="95">
        <v>0.29207183186951063</v>
      </c>
      <c r="Q41" s="95">
        <v>0.28579251363756852</v>
      </c>
      <c r="R41" s="96">
        <v>0.27259652577231258</v>
      </c>
      <c r="S41" s="96">
        <f t="shared" si="10"/>
        <v>0.21929826288615628</v>
      </c>
      <c r="T41" s="96">
        <f t="shared" si="11"/>
        <v>0.23509758404639736</v>
      </c>
      <c r="V41" s="90">
        <f t="shared" si="12"/>
        <v>663.97923623614372</v>
      </c>
      <c r="W41" s="93">
        <f t="shared" si="13"/>
        <v>636.22103001430878</v>
      </c>
      <c r="X41" s="91">
        <v>27.758206221834989</v>
      </c>
      <c r="Y41" s="91">
        <v>441.036</v>
      </c>
      <c r="Z41" s="112">
        <v>18.702999999999999</v>
      </c>
      <c r="AA41" s="91">
        <v>1323.7547004376822</v>
      </c>
      <c r="AB41" s="92">
        <f t="shared" si="15"/>
        <v>0.33979783474956204</v>
      </c>
      <c r="AC41" s="92">
        <f t="shared" si="16"/>
        <v>0.32616113309726802</v>
      </c>
      <c r="AE41" s="99">
        <f t="shared" si="17"/>
        <v>0.26615979630502978</v>
      </c>
      <c r="AF41" s="100">
        <f t="shared" si="18"/>
        <v>7.4559774822571256E-2</v>
      </c>
      <c r="AG41" s="100">
        <v>0.34071957112760104</v>
      </c>
      <c r="AH41" s="100">
        <f t="shared" si="19"/>
        <v>0.78116967400546444</v>
      </c>
      <c r="AI41" s="100">
        <v>3.2101056652342694</v>
      </c>
      <c r="AJ41" s="100">
        <v>3.7863487621563801</v>
      </c>
      <c r="AK41" s="101">
        <v>0.82856793395168693</v>
      </c>
      <c r="AL41" s="102">
        <f t="shared" si="20"/>
        <v>176.72457826738128</v>
      </c>
      <c r="AM41" s="102"/>
      <c r="AN41" s="102"/>
      <c r="AO41" s="103">
        <f t="shared" si="29"/>
        <v>0.18298524713512462</v>
      </c>
      <c r="AP41" s="104">
        <f t="shared" si="21"/>
        <v>0.36193700811902024</v>
      </c>
      <c r="AQ41" s="104">
        <v>0</v>
      </c>
      <c r="AR41" s="104">
        <f t="shared" si="22"/>
        <v>0.26615979630502978</v>
      </c>
      <c r="AS41" s="104">
        <f t="shared" si="23"/>
        <v>0.13307989815251489</v>
      </c>
      <c r="AT41" s="102">
        <f t="shared" si="24"/>
        <v>236.06245129193616</v>
      </c>
      <c r="AU41" s="102"/>
      <c r="AV41" s="105">
        <f t="shared" si="25"/>
        <v>0.21124777884932938</v>
      </c>
      <c r="AW41" s="106">
        <f t="shared" si="30"/>
        <v>0.32939211892627612</v>
      </c>
      <c r="AX41" s="106">
        <f t="shared" si="30"/>
        <v>9.044052248183361E-2</v>
      </c>
      <c r="AY41" s="106">
        <f t="shared" si="30"/>
        <v>0.26615979630502978</v>
      </c>
      <c r="AZ41" s="106">
        <f t="shared" si="30"/>
        <v>0.17830015939343169</v>
      </c>
      <c r="BA41" s="100">
        <f t="shared" si="26"/>
        <v>5.677636045442503E-2</v>
      </c>
      <c r="BB41" s="100">
        <f t="shared" si="27"/>
        <v>8.8529620414820556E-2</v>
      </c>
      <c r="BC41" s="100">
        <f t="shared" si="27"/>
        <v>2.4307397370447743E-2</v>
      </c>
      <c r="BD41" s="100">
        <f t="shared" si="27"/>
        <v>7.1534880110000684E-2</v>
      </c>
      <c r="BE41" s="100">
        <f t="shared" si="27"/>
        <v>4.792113874022421E-2</v>
      </c>
      <c r="BG41" s="107">
        <v>-3.6340203694970208E-2</v>
      </c>
      <c r="BI41" s="108">
        <v>448.23500000000001</v>
      </c>
      <c r="BJ41" s="74">
        <v>231.90700000000001</v>
      </c>
      <c r="BK41" s="109">
        <f t="shared" si="31"/>
        <v>0.51737816100929201</v>
      </c>
      <c r="BL41" s="110">
        <f t="shared" si="28"/>
        <v>0.34071957112760104</v>
      </c>
    </row>
    <row r="42" spans="1:64" x14ac:dyDescent="0.2">
      <c r="A42" s="74">
        <v>2012</v>
      </c>
      <c r="B42" s="90">
        <v>63063.239975448443</v>
      </c>
      <c r="C42" s="91">
        <v>11444.590589474463</v>
      </c>
      <c r="D42" s="92">
        <f t="shared" si="0"/>
        <v>0.18147799881404808</v>
      </c>
      <c r="E42" s="91">
        <f t="shared" si="1"/>
        <v>1968.4695813896074</v>
      </c>
      <c r="F42" s="91">
        <f t="shared" si="2"/>
        <v>9476.1210080848559</v>
      </c>
      <c r="G42" s="93">
        <f t="shared" si="3"/>
        <v>437.19984624833899</v>
      </c>
      <c r="H42" s="91">
        <f t="shared" si="4"/>
        <v>1409.8259313457152</v>
      </c>
      <c r="I42" s="94">
        <f t="shared" si="5"/>
        <v>0.17199999999999999</v>
      </c>
      <c r="J42" s="94">
        <v>0.17199999999999999</v>
      </c>
      <c r="L42" s="90">
        <f t="shared" si="6"/>
        <v>1836.3450059564016</v>
      </c>
      <c r="M42" s="93">
        <f t="shared" si="7"/>
        <v>426.51907461068646</v>
      </c>
      <c r="N42" s="92">
        <f t="shared" si="8"/>
        <v>0.1604552816109717</v>
      </c>
      <c r="O42" s="92">
        <f t="shared" si="9"/>
        <v>0.14877669144820724</v>
      </c>
      <c r="P42" s="95">
        <v>0.28095807722036142</v>
      </c>
      <c r="Q42" s="95">
        <v>0.27930347475937567</v>
      </c>
      <c r="R42" s="96">
        <v>0.26496449821471685</v>
      </c>
      <c r="S42" s="96">
        <f t="shared" si="10"/>
        <v>0.21848224910735842</v>
      </c>
      <c r="T42" s="96">
        <f t="shared" si="11"/>
        <v>0.23226521880541051</v>
      </c>
      <c r="V42" s="90">
        <f t="shared" si="12"/>
        <v>644.59107157157109</v>
      </c>
      <c r="W42" s="93">
        <f t="shared" si="13"/>
        <v>615.01099464374568</v>
      </c>
      <c r="X42" s="91">
        <v>29.580076927825459</v>
      </c>
      <c r="Y42" s="91">
        <v>428.702</v>
      </c>
      <c r="Z42" s="112">
        <v>20.167000000000002</v>
      </c>
      <c r="AA42" s="91">
        <v>1248.628046266324</v>
      </c>
      <c r="AB42" s="92">
        <f t="shared" si="15"/>
        <v>0.35101850114263056</v>
      </c>
      <c r="AC42" s="92">
        <f t="shared" si="16"/>
        <v>0.33936748238921494</v>
      </c>
      <c r="AE42" s="99">
        <f t="shared" si="17"/>
        <v>0.29864935285813921</v>
      </c>
      <c r="AF42" s="100">
        <f t="shared" si="18"/>
        <v>7.2566187605075938E-2</v>
      </c>
      <c r="AG42" s="100">
        <v>0.37121554046321514</v>
      </c>
      <c r="AH42" s="100">
        <f t="shared" si="19"/>
        <v>0.80451737684654734</v>
      </c>
      <c r="AI42" s="100">
        <v>3.2536554354736174</v>
      </c>
      <c r="AJ42" s="100">
        <v>3.8413079491383</v>
      </c>
      <c r="AK42" s="101">
        <v>0.75090895423776427</v>
      </c>
      <c r="AL42" s="102">
        <f t="shared" si="20"/>
        <v>192.50670638298419</v>
      </c>
      <c r="AM42" s="102"/>
      <c r="AN42" s="102"/>
      <c r="AO42" s="103">
        <f t="shared" si="29"/>
        <v>0.20532186452706161</v>
      </c>
      <c r="AP42" s="104">
        <f t="shared" si="21"/>
        <v>0.36193700811902024</v>
      </c>
      <c r="AQ42" s="104">
        <v>0</v>
      </c>
      <c r="AR42" s="104">
        <f t="shared" si="22"/>
        <v>0.29864935285813921</v>
      </c>
      <c r="AS42" s="104">
        <f t="shared" si="23"/>
        <v>0.1493246764290696</v>
      </c>
      <c r="AT42" s="102">
        <f t="shared" si="24"/>
        <v>244.69313986535482</v>
      </c>
      <c r="AU42" s="102"/>
      <c r="AV42" s="105">
        <f t="shared" si="25"/>
        <v>0.23808153959644282</v>
      </c>
      <c r="AW42" s="106">
        <f t="shared" si="30"/>
        <v>0.3397218702285143</v>
      </c>
      <c r="AX42" s="106">
        <f t="shared" si="30"/>
        <v>0.10483144820748061</v>
      </c>
      <c r="AY42" s="106">
        <f t="shared" si="30"/>
        <v>0.29864935285813921</v>
      </c>
      <c r="AZ42" s="106">
        <f t="shared" si="30"/>
        <v>0.20174040053280989</v>
      </c>
      <c r="BA42" s="100">
        <f t="shared" si="26"/>
        <v>6.0094535838018742E-2</v>
      </c>
      <c r="BB42" s="100">
        <f t="shared" si="27"/>
        <v>8.5749731541601773E-2</v>
      </c>
      <c r="BC42" s="100">
        <f t="shared" si="27"/>
        <v>2.6460670709431072E-2</v>
      </c>
      <c r="BD42" s="100">
        <f t="shared" si="27"/>
        <v>7.5382552837803887E-2</v>
      </c>
      <c r="BE42" s="100">
        <f t="shared" si="27"/>
        <v>5.0921611773617474E-2</v>
      </c>
      <c r="BG42" s="107">
        <v>-1.1250647141860803E-2</v>
      </c>
      <c r="BI42" s="108">
        <v>438.089</v>
      </c>
      <c r="BJ42" s="74">
        <v>239.80599999999995</v>
      </c>
      <c r="BK42" s="109">
        <f t="shared" si="31"/>
        <v>0.54739105524219955</v>
      </c>
      <c r="BL42" s="110">
        <f t="shared" si="28"/>
        <v>0.37121554046321514</v>
      </c>
    </row>
    <row r="43" spans="1:64" x14ac:dyDescent="0.2">
      <c r="A43" s="74">
        <v>2013</v>
      </c>
      <c r="B43" s="90">
        <v>64796.532728916034</v>
      </c>
      <c r="C43" s="91">
        <v>11781.129673645861</v>
      </c>
      <c r="D43" s="92">
        <f t="shared" si="0"/>
        <v>0.18181728523860391</v>
      </c>
      <c r="E43" s="91">
        <f t="shared" si="1"/>
        <v>2073.4788225616712</v>
      </c>
      <c r="F43" s="91">
        <f t="shared" si="2"/>
        <v>9707.6508510841886</v>
      </c>
      <c r="G43" s="93">
        <f t="shared" si="3"/>
        <v>451.90910400917164</v>
      </c>
      <c r="H43" s="91">
        <f t="shared" si="4"/>
        <v>1513.0926343025728</v>
      </c>
      <c r="I43" s="94">
        <f t="shared" si="5"/>
        <v>0.17599999999999999</v>
      </c>
      <c r="J43" s="94">
        <v>0.17599999999999999</v>
      </c>
      <c r="L43" s="90">
        <f t="shared" si="6"/>
        <v>1952.8372355507352</v>
      </c>
      <c r="M43" s="93">
        <f t="shared" si="7"/>
        <v>439.74460124816227</v>
      </c>
      <c r="N43" s="92">
        <f t="shared" si="8"/>
        <v>0.16575976070607143</v>
      </c>
      <c r="O43" s="92">
        <f t="shared" si="9"/>
        <v>0.15586599245414606</v>
      </c>
      <c r="P43" s="95">
        <v>0.27086175023352344</v>
      </c>
      <c r="Q43" s="95">
        <v>0.26608525048376691</v>
      </c>
      <c r="R43" s="96">
        <v>0.2526763478980425</v>
      </c>
      <c r="S43" s="96">
        <f t="shared" si="10"/>
        <v>0.21433817394902124</v>
      </c>
      <c r="T43" s="96">
        <f t="shared" si="11"/>
        <v>0.2251824131795328</v>
      </c>
      <c r="V43" s="90">
        <f t="shared" si="12"/>
        <v>646.54348206207851</v>
      </c>
      <c r="W43" s="93">
        <f t="shared" si="13"/>
        <v>618.89998348439076</v>
      </c>
      <c r="X43" s="91">
        <v>27.643498577687772</v>
      </c>
      <c r="Y43" s="91">
        <v>440.63799999999998</v>
      </c>
      <c r="Z43" s="112">
        <v>18.506</v>
      </c>
      <c r="AA43" s="91">
        <v>1340.0873524760684</v>
      </c>
      <c r="AB43" s="92">
        <f t="shared" si="15"/>
        <v>0.33107904247828501</v>
      </c>
      <c r="AC43" s="92">
        <f t="shared" si="16"/>
        <v>0.32171691774975952</v>
      </c>
      <c r="AE43" s="99">
        <f t="shared" si="17"/>
        <v>0.29256931804332326</v>
      </c>
      <c r="AF43" s="100">
        <f t="shared" si="18"/>
        <v>7.5824054142955288E-2</v>
      </c>
      <c r="AG43" s="100">
        <v>0.36839337218627854</v>
      </c>
      <c r="AH43" s="100">
        <f t="shared" si="19"/>
        <v>0.79417638896984621</v>
      </c>
      <c r="AI43" s="100">
        <v>2.8909695583983672</v>
      </c>
      <c r="AJ43" s="100">
        <v>3.4133236064641217</v>
      </c>
      <c r="AK43" s="101">
        <v>0.70254259029691302</v>
      </c>
      <c r="AL43" s="102">
        <f t="shared" si="20"/>
        <v>189.15878563225792</v>
      </c>
      <c r="AM43" s="102"/>
      <c r="AN43" s="102"/>
      <c r="AO43" s="103">
        <f t="shared" si="29"/>
        <v>0.20114183174741435</v>
      </c>
      <c r="AP43" s="104">
        <f t="shared" si="21"/>
        <v>0.36193700811902024</v>
      </c>
      <c r="AQ43" s="104">
        <v>0</v>
      </c>
      <c r="AR43" s="104">
        <f t="shared" si="22"/>
        <v>0.29256931804332326</v>
      </c>
      <c r="AS43" s="104">
        <f t="shared" si="23"/>
        <v>0.14628465902166163</v>
      </c>
      <c r="AT43" s="102">
        <f t="shared" si="24"/>
        <v>262.75031837691375</v>
      </c>
      <c r="AU43" s="102"/>
      <c r="AV43" s="105">
        <f t="shared" si="25"/>
        <v>0.23141155636646038</v>
      </c>
      <c r="AW43" s="106">
        <f t="shared" si="30"/>
        <v>0.33897081970982801</v>
      </c>
      <c r="AX43" s="106">
        <f t="shared" si="30"/>
        <v>9.6863569676308298E-2</v>
      </c>
      <c r="AY43" s="106">
        <f t="shared" si="30"/>
        <v>0.29256931804332326</v>
      </c>
      <c r="AZ43" s="106">
        <f t="shared" si="30"/>
        <v>0.19471644385981579</v>
      </c>
      <c r="BA43" s="100">
        <f t="shared" si="26"/>
        <v>6.0341958248421472E-2</v>
      </c>
      <c r="BB43" s="100">
        <f t="shared" si="27"/>
        <v>8.8388684521756092E-2</v>
      </c>
      <c r="BC43" s="100">
        <f t="shared" si="27"/>
        <v>2.5257759677070276E-2</v>
      </c>
      <c r="BD43" s="100">
        <f t="shared" si="27"/>
        <v>7.6289213258573726E-2</v>
      </c>
      <c r="BE43" s="100">
        <f t="shared" si="27"/>
        <v>5.0773486467822017E-2</v>
      </c>
      <c r="BG43" s="107">
        <v>-2.473068195667677E-2</v>
      </c>
      <c r="BI43" s="108">
        <v>448.89</v>
      </c>
      <c r="BJ43" s="74">
        <v>259.00599999999997</v>
      </c>
      <c r="BK43" s="109">
        <f t="shared" si="31"/>
        <v>0.57699213615807876</v>
      </c>
      <c r="BL43" s="110">
        <f t="shared" si="28"/>
        <v>0.36839337218627854</v>
      </c>
    </row>
    <row r="44" spans="1:64" x14ac:dyDescent="0.2">
      <c r="A44" s="74">
        <v>2014</v>
      </c>
      <c r="B44" s="90">
        <v>66377.861107373581</v>
      </c>
      <c r="C44" s="91">
        <v>12091.163613652559</v>
      </c>
      <c r="D44" s="92">
        <f t="shared" si="0"/>
        <v>0.18215657166315974</v>
      </c>
      <c r="E44" s="91">
        <f t="shared" si="1"/>
        <v>2103.862468775545</v>
      </c>
      <c r="F44" s="91">
        <f t="shared" si="2"/>
        <v>9987.3011448770139</v>
      </c>
      <c r="G44" s="93">
        <f>AL44+AT44</f>
        <v>540.04592909176222</v>
      </c>
      <c r="H44" s="91">
        <f t="shared" si="4"/>
        <v>1606.5571338860098</v>
      </c>
      <c r="I44" s="94">
        <f t="shared" si="5"/>
        <v>0.17399999999999999</v>
      </c>
      <c r="J44" s="94">
        <v>0.17399999999999999</v>
      </c>
      <c r="L44" s="90">
        <f t="shared" si="6"/>
        <v>2019.2020621066356</v>
      </c>
      <c r="M44" s="93">
        <f t="shared" si="7"/>
        <v>412.64492822062579</v>
      </c>
      <c r="N44" s="92">
        <f t="shared" si="8"/>
        <v>0.16699815887254088</v>
      </c>
      <c r="O44" s="92">
        <f t="shared" si="9"/>
        <v>0.16085998715579866</v>
      </c>
      <c r="P44" s="95">
        <v>0.2402702146777668</v>
      </c>
      <c r="Q44" s="95">
        <v>0.23590686600162628</v>
      </c>
      <c r="R44" s="96">
        <v>0.22242914521698015</v>
      </c>
      <c r="S44" s="96">
        <f t="shared" si="10"/>
        <v>0.19821457260849007</v>
      </c>
      <c r="T44" s="96">
        <f t="shared" si="11"/>
        <v>0.20436039362505054</v>
      </c>
      <c r="V44" s="90">
        <f t="shared" si="12"/>
        <v>634.95440751947012</v>
      </c>
      <c r="W44" s="93">
        <f t="shared" si="13"/>
        <v>600.75087098232609</v>
      </c>
      <c r="X44" s="91">
        <v>34.203536537144039</v>
      </c>
      <c r="Y44" s="91">
        <v>447.84100000000001</v>
      </c>
      <c r="Z44" s="112">
        <v>14.643000000000001</v>
      </c>
      <c r="AA44" s="91">
        <v>1422.8652280388558</v>
      </c>
      <c r="AB44" s="92">
        <f t="shared" si="15"/>
        <v>0.31445808194996666</v>
      </c>
      <c r="AC44" s="92">
        <f t="shared" si="16"/>
        <v>0.30916269708736399</v>
      </c>
      <c r="AE44" s="99">
        <f t="shared" si="17"/>
        <v>0.34037365856012092</v>
      </c>
      <c r="AF44" s="100">
        <f t="shared" si="18"/>
        <v>7.3403990372512329E-2</v>
      </c>
      <c r="AG44" s="100">
        <v>0.41377764893263325</v>
      </c>
      <c r="AH44" s="100">
        <f t="shared" si="19"/>
        <v>0.82260039767284976</v>
      </c>
      <c r="AI44" s="100">
        <v>3.0616615404750998</v>
      </c>
      <c r="AJ44" s="100">
        <v>3.6212377550085733</v>
      </c>
      <c r="AK44" s="101">
        <v>0.64240613767058319</v>
      </c>
      <c r="AL44" s="102">
        <f t="shared" si="20"/>
        <v>216.12175470627599</v>
      </c>
      <c r="AM44" s="102"/>
      <c r="AN44" s="102"/>
      <c r="AO44" s="103">
        <f t="shared" si="29"/>
        <v>0.23400738539238669</v>
      </c>
      <c r="AP44" s="104">
        <f t="shared" si="21"/>
        <v>0.36193700811902024</v>
      </c>
      <c r="AQ44" s="104">
        <v>0</v>
      </c>
      <c r="AR44" s="104">
        <f t="shared" si="22"/>
        <v>0.34037365856012092</v>
      </c>
      <c r="AS44" s="104">
        <f t="shared" si="23"/>
        <v>0.17018682928006046</v>
      </c>
      <c r="AT44" s="102">
        <f t="shared" si="24"/>
        <v>323.9241743854862</v>
      </c>
      <c r="AU44" s="102"/>
      <c r="AV44" s="105">
        <f t="shared" si="25"/>
        <v>0.26745511963687857</v>
      </c>
      <c r="AW44" s="106">
        <f t="shared" si="30"/>
        <v>0.35515623857631207</v>
      </c>
      <c r="AX44" s="106">
        <f t="shared" si="30"/>
        <v>0.10703324781710848</v>
      </c>
      <c r="AY44" s="106">
        <f t="shared" si="30"/>
        <v>0.34037365856012092</v>
      </c>
      <c r="AZ44" s="106">
        <f t="shared" si="30"/>
        <v>0.22370345318861468</v>
      </c>
      <c r="BA44" s="100">
        <f>+BA$45*(AV44*$N44)/(AV$45*$N$45)</f>
        <v>7.0261569115185232E-2</v>
      </c>
      <c r="BB44" s="100">
        <f t="shared" si="27"/>
        <v>9.3301016773574441E-2</v>
      </c>
      <c r="BC44" s="100">
        <f t="shared" si="27"/>
        <v>2.8118078088521146E-2</v>
      </c>
      <c r="BD44" s="100">
        <f t="shared" si="27"/>
        <v>8.9417571697187295E-2</v>
      </c>
      <c r="BE44" s="100">
        <f t="shared" si="27"/>
        <v>5.8767824892854217E-2</v>
      </c>
      <c r="BG44" s="107">
        <v>1.5673658560120929E-2</v>
      </c>
      <c r="BI44" s="108">
        <v>457.12200000000001</v>
      </c>
      <c r="BJ44" s="74">
        <v>274.762</v>
      </c>
      <c r="BK44" s="109">
        <f t="shared" si="31"/>
        <v>0.60106929878675708</v>
      </c>
      <c r="BL44" s="110">
        <f t="shared" si="28"/>
        <v>0.41377764893263325</v>
      </c>
    </row>
    <row r="45" spans="1:64" x14ac:dyDescent="0.2">
      <c r="A45" s="74">
        <v>2015</v>
      </c>
      <c r="B45" s="90">
        <v>63098.894488914579</v>
      </c>
      <c r="C45" s="91">
        <v>11515</v>
      </c>
      <c r="D45" s="92">
        <f t="shared" si="0"/>
        <v>0.18249131134972568</v>
      </c>
      <c r="E45" s="91">
        <v>2154</v>
      </c>
      <c r="F45" s="91">
        <f t="shared" si="2"/>
        <v>9361</v>
      </c>
      <c r="G45" s="91">
        <v>616.46162984891726</v>
      </c>
      <c r="H45" s="91">
        <f t="shared" ref="H45:H50" si="32">L45*(1-T45)</f>
        <v>1403.9446627642278</v>
      </c>
      <c r="I45" s="94">
        <f t="shared" si="5"/>
        <v>0.18706035605731655</v>
      </c>
      <c r="J45" s="94">
        <v>0.17299999999999999</v>
      </c>
      <c r="L45" s="90">
        <v>1703.2290592571803</v>
      </c>
      <c r="M45" s="93">
        <f>T45*L45</f>
        <v>299.28439649295251</v>
      </c>
      <c r="N45" s="92">
        <f t="shared" si="8"/>
        <v>0.14791394348737996</v>
      </c>
      <c r="O45" s="92">
        <f t="shared" si="9"/>
        <v>0.14997806460466059</v>
      </c>
      <c r="P45" s="95">
        <v>0.19118422043213129</v>
      </c>
      <c r="Q45" s="95">
        <v>0.19118422043213129</v>
      </c>
      <c r="R45" s="96">
        <v>0.17706584052741292</v>
      </c>
      <c r="S45" s="96">
        <f t="shared" si="10"/>
        <v>0.17503292026370645</v>
      </c>
      <c r="T45" s="113">
        <f>(R45*V45+S45*(1-AB45)*L45)/L45</f>
        <v>0.17571588205727168</v>
      </c>
      <c r="V45" s="90">
        <f t="shared" si="12"/>
        <v>572.20167161985535</v>
      </c>
      <c r="W45" s="93">
        <f t="shared" si="13"/>
        <v>534.073256620282</v>
      </c>
      <c r="X45" s="91">
        <v>38.128414999573373</v>
      </c>
      <c r="Y45" s="91">
        <v>423.77600000000001</v>
      </c>
      <c r="Z45" s="112">
        <v>10.127000000000001</v>
      </c>
      <c r="AA45" s="91">
        <v>1243.4192352101529</v>
      </c>
      <c r="AB45" s="92">
        <f t="shared" si="15"/>
        <v>0.33595109742280138</v>
      </c>
      <c r="AC45" s="92">
        <f t="shared" si="16"/>
        <v>0.33621796322811637</v>
      </c>
      <c r="AE45" s="99">
        <f t="shared" si="17"/>
        <v>0.4567110995991705</v>
      </c>
      <c r="AF45" s="100">
        <f t="shared" si="18"/>
        <v>6.2548696740545473E-2</v>
      </c>
      <c r="AG45" s="100">
        <v>0.51925979633971597</v>
      </c>
      <c r="AH45" s="100">
        <f t="shared" si="19"/>
        <v>0.87954257737368879</v>
      </c>
      <c r="AI45" s="100">
        <v>3.4575709673079511</v>
      </c>
      <c r="AJ45" s="100">
        <v>4.0987726187201226</v>
      </c>
      <c r="AK45" s="101">
        <v>0.49372758558232205</v>
      </c>
      <c r="AL45" s="102">
        <f t="shared" si="20"/>
        <v>261.33085463798761</v>
      </c>
      <c r="AM45" s="102"/>
      <c r="AN45" s="102"/>
      <c r="AO45" s="99">
        <f t="shared" ref="AO45:AO50" si="33">(G45-AL45)/(L45*(1-AB45))</f>
        <v>0.31398954533964457</v>
      </c>
      <c r="AP45" s="100">
        <f t="shared" ref="AP45:AP52" si="34">AQ45</f>
        <v>0.31398954533964457</v>
      </c>
      <c r="AQ45" s="100">
        <f t="shared" ref="AQ45:AQ52" si="35">AO45</f>
        <v>0.31398954533964457</v>
      </c>
      <c r="AR45" s="100">
        <f>AQ45</f>
        <v>0.31398954533964457</v>
      </c>
      <c r="AS45" s="100">
        <f>AR45</f>
        <v>0.31398954533964457</v>
      </c>
      <c r="AT45" s="102">
        <f t="shared" si="24"/>
        <v>355.13077521092958</v>
      </c>
      <c r="AU45" s="102"/>
      <c r="AV45" s="105">
        <f t="shared" ref="AV45:AV52" si="36">G45/L45</f>
        <v>0.36193700811902024</v>
      </c>
      <c r="AW45" s="106">
        <f>$AV45</f>
        <v>0.36193700811902024</v>
      </c>
      <c r="AX45" s="106">
        <f>$AV45</f>
        <v>0.36193700811902024</v>
      </c>
      <c r="AY45" s="106">
        <f>$AV45</f>
        <v>0.36193700811902024</v>
      </c>
      <c r="AZ45" s="106">
        <f>$AV45</f>
        <v>0.36193700811902024</v>
      </c>
      <c r="BA45" s="123">
        <v>8.4216532033426189E-2</v>
      </c>
      <c r="BB45" s="114">
        <f>$BA45</f>
        <v>8.4216532033426189E-2</v>
      </c>
      <c r="BC45" s="114">
        <f>$BA45</f>
        <v>8.4216532033426189E-2</v>
      </c>
      <c r="BD45" s="114">
        <f>$BA45</f>
        <v>8.4216532033426189E-2</v>
      </c>
      <c r="BE45" s="114">
        <f>$BA45</f>
        <v>8.4216532033426189E-2</v>
      </c>
      <c r="BG45" s="107">
        <v>0.12461109959917049</v>
      </c>
      <c r="BI45" s="108">
        <v>433.33300000000003</v>
      </c>
      <c r="BJ45" s="74">
        <v>274.57</v>
      </c>
      <c r="BK45" s="109">
        <f t="shared" si="31"/>
        <v>0.63362356432581868</v>
      </c>
      <c r="BL45" s="110">
        <f t="shared" si="28"/>
        <v>0.51925979633971597</v>
      </c>
    </row>
    <row r="46" spans="1:64" x14ac:dyDescent="0.2">
      <c r="A46" s="74">
        <v>2016</v>
      </c>
      <c r="B46" s="90">
        <v>64248.622091135992</v>
      </c>
      <c r="C46" s="91">
        <v>12119.1455078125</v>
      </c>
      <c r="D46" s="92">
        <f t="shared" si="0"/>
        <v>0.18862887815121732</v>
      </c>
      <c r="E46" s="91">
        <v>2177.798095703125</v>
      </c>
      <c r="F46" s="91">
        <f t="shared" si="2"/>
        <v>9941.347412109375</v>
      </c>
      <c r="G46" s="91">
        <v>659.40533447265625</v>
      </c>
      <c r="H46" s="91">
        <f t="shared" si="32"/>
        <v>1583.7158813476562</v>
      </c>
      <c r="I46" s="94">
        <f t="shared" si="5"/>
        <v>0.17969898078203836</v>
      </c>
      <c r="J46" s="94">
        <v>0.183</v>
      </c>
      <c r="L46" s="90">
        <v>1863.381103515625</v>
      </c>
      <c r="M46" s="91">
        <v>279.66522216796875</v>
      </c>
      <c r="N46" s="115">
        <f t="shared" si="8"/>
        <v>0.15375515561839015</v>
      </c>
      <c r="O46" s="92">
        <f t="shared" si="9"/>
        <v>0.15930595880982498</v>
      </c>
      <c r="P46" s="95">
        <v>0.20028335137874634</v>
      </c>
      <c r="Q46" s="95">
        <v>0.20028335137874634</v>
      </c>
      <c r="R46" s="96">
        <v>0.18380141680158801</v>
      </c>
      <c r="S46" s="96"/>
      <c r="T46" s="96">
        <f>M46/L46</f>
        <v>0.15008482249837501</v>
      </c>
      <c r="V46" s="90">
        <f t="shared" si="12"/>
        <v>585.14997857434764</v>
      </c>
      <c r="W46" s="93">
        <f t="shared" si="13"/>
        <v>546.22403825734762</v>
      </c>
      <c r="X46" s="91">
        <v>38.925940317000027</v>
      </c>
      <c r="Y46" s="91">
        <v>420.05200000000002</v>
      </c>
      <c r="Z46" s="112">
        <v>20.972999999999999</v>
      </c>
      <c r="AA46" s="91">
        <v>1292.6453653118747</v>
      </c>
      <c r="AB46" s="92">
        <f t="shared" si="15"/>
        <v>0.31402592710119803</v>
      </c>
      <c r="AC46" s="92">
        <f t="shared" si="16"/>
        <v>0.30305368909263436</v>
      </c>
      <c r="AE46" s="99">
        <f t="shared" si="17"/>
        <v>0.51831153382607476</v>
      </c>
      <c r="AF46" s="100">
        <f t="shared" si="18"/>
        <v>5.727590655963144E-2</v>
      </c>
      <c r="AG46" s="100">
        <v>0.57558744038570619</v>
      </c>
      <c r="AH46" s="100">
        <f t="shared" si="19"/>
        <v>0.90049138924704408</v>
      </c>
      <c r="AI46" s="100">
        <v>3.5296556392249769</v>
      </c>
      <c r="AJ46" s="100">
        <v>4.1883567191302147</v>
      </c>
      <c r="AK46" s="101">
        <v>0.41677755845845627</v>
      </c>
      <c r="AL46" s="102">
        <f t="shared" si="20"/>
        <v>303.28998291316492</v>
      </c>
      <c r="AM46" s="102"/>
      <c r="AN46" s="102"/>
      <c r="AO46" s="99">
        <f t="shared" si="33"/>
        <v>0.27860012529099654</v>
      </c>
      <c r="AP46" s="100">
        <f t="shared" si="34"/>
        <v>0.27860012529099654</v>
      </c>
      <c r="AQ46" s="100">
        <f t="shared" si="35"/>
        <v>0.27860012529099654</v>
      </c>
      <c r="AR46" s="100">
        <f t="shared" ref="AR46:AS52" si="37">AQ46</f>
        <v>0.27860012529099654</v>
      </c>
      <c r="AS46" s="100">
        <f t="shared" si="37"/>
        <v>0.27860012529099654</v>
      </c>
      <c r="AT46" s="102">
        <f t="shared" si="24"/>
        <v>356.11535155949133</v>
      </c>
      <c r="AU46" s="102"/>
      <c r="AV46" s="105">
        <f t="shared" si="36"/>
        <v>0.35387572259295852</v>
      </c>
      <c r="AW46" s="106"/>
      <c r="AX46" s="106"/>
      <c r="AY46" s="106"/>
      <c r="AZ46" s="106"/>
      <c r="BA46" s="123">
        <v>9.135178802503649E-2</v>
      </c>
      <c r="BB46" s="100"/>
      <c r="BC46" s="100"/>
      <c r="BD46" s="100"/>
      <c r="BE46" s="100"/>
      <c r="BG46" s="107"/>
      <c r="BI46" s="108">
        <v>430.94799999999998</v>
      </c>
      <c r="BJ46" s="74">
        <v>284.07</v>
      </c>
      <c r="BK46" s="109">
        <f t="shared" si="31"/>
        <v>0.65917465680314102</v>
      </c>
      <c r="BL46" s="110">
        <f t="shared" si="28"/>
        <v>0.57558744038570619</v>
      </c>
    </row>
    <row r="47" spans="1:64" x14ac:dyDescent="0.2">
      <c r="A47" s="74">
        <v>2017</v>
      </c>
      <c r="B47" s="90">
        <v>68411.320879011604</v>
      </c>
      <c r="C47" s="91">
        <v>13089.7919921875</v>
      </c>
      <c r="D47" s="92">
        <f t="shared" si="0"/>
        <v>0.19133955935944236</v>
      </c>
      <c r="E47" s="91">
        <v>2283.3642578125</v>
      </c>
      <c r="F47" s="91">
        <f t="shared" si="2"/>
        <v>10806.427734375</v>
      </c>
      <c r="G47" s="91">
        <v>752.96136474609375</v>
      </c>
      <c r="H47" s="91">
        <f t="shared" si="32"/>
        <v>1837.8915100097656</v>
      </c>
      <c r="I47" s="94">
        <f t="shared" si="5"/>
        <v>0.17443854410943285</v>
      </c>
      <c r="J47" s="94">
        <v>0.185</v>
      </c>
      <c r="L47" s="90">
        <v>2157.876708984375</v>
      </c>
      <c r="M47" s="91">
        <v>319.98519897460938</v>
      </c>
      <c r="N47" s="115">
        <f t="shared" si="8"/>
        <v>0.16485187161662157</v>
      </c>
      <c r="O47" s="92">
        <f t="shared" si="9"/>
        <v>0.17007391852198064</v>
      </c>
      <c r="P47" s="95">
        <v>0.1959159888128604</v>
      </c>
      <c r="Q47" s="95">
        <v>0.17540425758169895</v>
      </c>
      <c r="R47" s="96">
        <v>0.16593757417330657</v>
      </c>
      <c r="S47" s="96"/>
      <c r="T47" s="96">
        <f>M47/L47</f>
        <v>0.14828706276051026</v>
      </c>
      <c r="V47" s="90">
        <f t="shared" si="12"/>
        <v>677.21730502661819</v>
      </c>
      <c r="W47" s="93">
        <f t="shared" si="13"/>
        <v>642.88230502661816</v>
      </c>
      <c r="X47" s="91">
        <v>34.335000000000001</v>
      </c>
      <c r="Y47" s="91">
        <v>508.77499999999998</v>
      </c>
      <c r="Z47" s="112">
        <v>25.882999999999999</v>
      </c>
      <c r="AA47" s="91">
        <v>1560.2770759000696</v>
      </c>
      <c r="AB47" s="92">
        <f t="shared" si="15"/>
        <v>0.31383503154142522</v>
      </c>
      <c r="AC47" s="92">
        <f t="shared" si="16"/>
        <v>0.30959009109138153</v>
      </c>
      <c r="AE47" s="99">
        <f t="shared" si="17"/>
        <v>0.47565247882238054</v>
      </c>
      <c r="AF47" s="100">
        <f t="shared" si="18"/>
        <v>6.3565691068471708E-2</v>
      </c>
      <c r="AG47" s="100">
        <v>0.53921816989085225</v>
      </c>
      <c r="AH47" s="100">
        <f t="shared" si="19"/>
        <v>0.88211507953944024</v>
      </c>
      <c r="AI47" s="100">
        <v>3.9495716230282647</v>
      </c>
      <c r="AJ47" s="100">
        <v>4.4994154856273525</v>
      </c>
      <c r="AK47" s="101">
        <v>0.53041323664219131</v>
      </c>
      <c r="AL47" s="102">
        <f t="shared" si="20"/>
        <v>322.12008983732312</v>
      </c>
      <c r="AM47" s="102"/>
      <c r="AN47" s="102"/>
      <c r="AO47" s="99">
        <f t="shared" si="33"/>
        <v>0.29097932566878326</v>
      </c>
      <c r="AP47" s="100">
        <f t="shared" si="34"/>
        <v>0.29097932566878326</v>
      </c>
      <c r="AQ47" s="100">
        <f t="shared" si="35"/>
        <v>0.29097932566878326</v>
      </c>
      <c r="AR47" s="100">
        <f t="shared" si="37"/>
        <v>0.29097932566878326</v>
      </c>
      <c r="AS47" s="100">
        <f t="shared" si="37"/>
        <v>0.29097932566878326</v>
      </c>
      <c r="AT47" s="102">
        <f t="shared" si="24"/>
        <v>430.84127490877057</v>
      </c>
      <c r="AU47" s="102"/>
      <c r="AV47" s="105">
        <f t="shared" si="36"/>
        <v>0.3489362305135969</v>
      </c>
      <c r="AW47" s="106"/>
      <c r="AX47" s="106"/>
      <c r="AY47" s="106"/>
      <c r="AZ47" s="106"/>
      <c r="BA47" s="123">
        <v>9.7441132854182655E-2</v>
      </c>
      <c r="BB47" s="100"/>
      <c r="BC47" s="100"/>
      <c r="BD47" s="100"/>
      <c r="BE47" s="100"/>
      <c r="BG47" s="107"/>
      <c r="BI47" s="108">
        <v>518.65300000000002</v>
      </c>
      <c r="BJ47" s="74">
        <v>326.79300000000001</v>
      </c>
      <c r="BK47" s="109">
        <f t="shared" si="31"/>
        <v>0.63008022704968447</v>
      </c>
      <c r="BL47" s="110">
        <f t="shared" si="28"/>
        <v>0.53921816989085225</v>
      </c>
    </row>
    <row r="48" spans="1:64" x14ac:dyDescent="0.2">
      <c r="A48" s="74">
        <v>2018</v>
      </c>
      <c r="B48" s="90">
        <v>72661.868104921203</v>
      </c>
      <c r="C48" s="91">
        <v>13918.791015625</v>
      </c>
      <c r="D48" s="92">
        <f t="shared" si="0"/>
        <v>0.19155564505342404</v>
      </c>
      <c r="E48" s="91">
        <v>2417.65185546875</v>
      </c>
      <c r="F48" s="91">
        <f t="shared" si="2"/>
        <v>11501.13916015625</v>
      </c>
      <c r="G48" s="91">
        <v>806.605712890625</v>
      </c>
      <c r="H48" s="91">
        <f t="shared" si="32"/>
        <v>2015.6802978515625</v>
      </c>
      <c r="I48" s="94">
        <f t="shared" si="5"/>
        <v>0.17369697215474639</v>
      </c>
      <c r="J48" s="94">
        <v>0.17599999999999999</v>
      </c>
      <c r="L48" s="90">
        <v>2380.96240234375</v>
      </c>
      <c r="M48" s="91">
        <v>365.2821044921875</v>
      </c>
      <c r="N48" s="92">
        <f t="shared" si="8"/>
        <v>0.1710610066399389</v>
      </c>
      <c r="O48" s="92">
        <f t="shared" si="9"/>
        <v>0.17525918691902675</v>
      </c>
      <c r="P48" s="95">
        <v>0.21233547811798295</v>
      </c>
      <c r="Q48" s="95">
        <v>0.19261648757210401</v>
      </c>
      <c r="R48" s="96">
        <v>0.18144166454154137</v>
      </c>
      <c r="S48" s="96"/>
      <c r="T48" s="96">
        <f>M48/L48</f>
        <v>0.15341783815343513</v>
      </c>
      <c r="V48" s="90">
        <f t="shared" si="12"/>
        <v>723.00117322837832</v>
      </c>
      <c r="W48" s="93">
        <f t="shared" si="13"/>
        <v>685.23617322837833</v>
      </c>
      <c r="X48" s="91">
        <v>37.765000000000001</v>
      </c>
      <c r="Y48" s="91">
        <v>530.33000000000004</v>
      </c>
      <c r="Z48" s="112">
        <v>28.385999999999999</v>
      </c>
      <c r="AA48" s="91">
        <v>1709.5260191828781</v>
      </c>
      <c r="AB48" s="92">
        <f t="shared" si="15"/>
        <v>0.30365921465902906</v>
      </c>
      <c r="AC48" s="92">
        <f t="shared" si="16"/>
        <v>0.29592043968270493</v>
      </c>
      <c r="AE48" s="99">
        <f t="shared" si="17"/>
        <v>0.4956207305974113</v>
      </c>
      <c r="AF48" s="100">
        <f t="shared" si="18"/>
        <v>6.222744397556712E-2</v>
      </c>
      <c r="AG48" s="100">
        <v>0.55784817457297842</v>
      </c>
      <c r="AH48" s="100">
        <f t="shared" si="19"/>
        <v>0.8884509319705115</v>
      </c>
      <c r="AI48" s="100">
        <v>4.0991365227537919</v>
      </c>
      <c r="AJ48" s="100">
        <v>4.6866900038895372</v>
      </c>
      <c r="AK48" s="101">
        <v>0.52279590207699767</v>
      </c>
      <c r="AL48" s="102">
        <f t="shared" si="20"/>
        <v>358.33436969823441</v>
      </c>
      <c r="AM48" s="102"/>
      <c r="AN48" s="102"/>
      <c r="AO48" s="99">
        <f t="shared" si="33"/>
        <v>0.27037504576121607</v>
      </c>
      <c r="AP48" s="100">
        <f t="shared" si="34"/>
        <v>0.27037504576121607</v>
      </c>
      <c r="AQ48" s="100">
        <f t="shared" si="35"/>
        <v>0.27037504576121607</v>
      </c>
      <c r="AR48" s="100">
        <f t="shared" si="37"/>
        <v>0.27037504576121607</v>
      </c>
      <c r="AS48" s="100">
        <f t="shared" si="37"/>
        <v>0.27037504576121607</v>
      </c>
      <c r="AT48" s="102">
        <f t="shared" si="24"/>
        <v>448.27134319239065</v>
      </c>
      <c r="AU48" s="102"/>
      <c r="AV48" s="105">
        <f t="shared" si="36"/>
        <v>0.33877297352391028</v>
      </c>
      <c r="AW48" s="106"/>
      <c r="AX48" s="106"/>
      <c r="AY48" s="106"/>
      <c r="AZ48" s="106"/>
      <c r="BA48" s="123">
        <v>8.9069329611251552E-2</v>
      </c>
      <c r="BB48" s="100"/>
      <c r="BC48" s="100"/>
      <c r="BD48" s="100"/>
      <c r="BE48" s="100"/>
      <c r="BG48" s="107"/>
      <c r="BI48" s="108">
        <v>537.33100000000002</v>
      </c>
      <c r="BJ48" s="74">
        <v>332.13099999999997</v>
      </c>
      <c r="BK48" s="109">
        <f t="shared" si="31"/>
        <v>0.61811248560012355</v>
      </c>
      <c r="BL48" s="110">
        <f t="shared" si="28"/>
        <v>0.55784817457297842</v>
      </c>
    </row>
    <row r="49" spans="1:64" x14ac:dyDescent="0.2">
      <c r="A49" s="74">
        <v>2019</v>
      </c>
      <c r="B49" s="90">
        <v>73691.605811375994</v>
      </c>
      <c r="C49" s="91">
        <v>13973.15625</v>
      </c>
      <c r="D49" s="92">
        <f t="shared" si="0"/>
        <v>0.18961666116716541</v>
      </c>
      <c r="E49" s="91">
        <v>2404.51904296875</v>
      </c>
      <c r="F49" s="91">
        <f t="shared" si="2"/>
        <v>11568.63720703125</v>
      </c>
      <c r="G49" s="91">
        <v>905.146728515625</v>
      </c>
      <c r="H49" s="91">
        <f t="shared" si="32"/>
        <v>2048.2479553222656</v>
      </c>
      <c r="I49" s="94">
        <f t="shared" si="5"/>
        <v>0.17208131076103511</v>
      </c>
      <c r="J49" s="116">
        <f>J48</f>
        <v>0.17599999999999999</v>
      </c>
      <c r="L49" s="90">
        <v>2399.83251953125</v>
      </c>
      <c r="M49" s="91">
        <v>351.58456420898438</v>
      </c>
      <c r="N49" s="92">
        <f t="shared" si="8"/>
        <v>0.17174591599741468</v>
      </c>
      <c r="O49" s="92">
        <f t="shared" si="9"/>
        <v>0.17705179258948239</v>
      </c>
      <c r="P49" s="95">
        <v>0.21544611204528949</v>
      </c>
      <c r="Q49" s="95">
        <v>0.19670923993665843</v>
      </c>
      <c r="R49" s="96">
        <v>0.18563934758041392</v>
      </c>
      <c r="S49" s="96"/>
      <c r="T49" s="96">
        <f>M49/L49</f>
        <v>0.14650379197197397</v>
      </c>
      <c r="V49" s="90">
        <f t="shared" si="12"/>
        <v>729.49899780618819</v>
      </c>
      <c r="W49" s="93">
        <f t="shared" si="13"/>
        <v>696.13499780618815</v>
      </c>
      <c r="X49" s="91">
        <v>33.363999999999997</v>
      </c>
      <c r="Y49" s="91">
        <v>540.10699999999997</v>
      </c>
      <c r="Z49" s="112">
        <v>23.766999999999999</v>
      </c>
      <c r="AA49" s="91">
        <v>1770.3161313753667</v>
      </c>
      <c r="AB49" s="92">
        <f t="shared" si="15"/>
        <v>0.30397912848879904</v>
      </c>
      <c r="AC49" s="92">
        <f t="shared" si="16"/>
        <v>0.29158481444988543</v>
      </c>
      <c r="AE49" s="99">
        <f t="shared" si="17"/>
        <v>0.46821727453681589</v>
      </c>
      <c r="AF49" s="100">
        <f t="shared" si="18"/>
        <v>6.6228004959555997E-2</v>
      </c>
      <c r="AG49" s="100">
        <v>0.53444527949637188</v>
      </c>
      <c r="AH49" s="100">
        <f t="shared" si="19"/>
        <v>0.87608084962044164</v>
      </c>
      <c r="AI49" s="100">
        <v>3.4611040371507751</v>
      </c>
      <c r="AJ49" s="100">
        <v>3.9609018051082314</v>
      </c>
      <c r="AK49" s="101">
        <v>0.49083158642587121</v>
      </c>
      <c r="AL49" s="102">
        <f t="shared" si="20"/>
        <v>341.56403253015208</v>
      </c>
      <c r="AM49" s="102"/>
      <c r="AN49" s="102"/>
      <c r="AO49" s="99">
        <f t="shared" si="33"/>
        <v>0.33740728342889537</v>
      </c>
      <c r="AP49" s="100">
        <f t="shared" si="34"/>
        <v>0.33740728342889537</v>
      </c>
      <c r="AQ49" s="100">
        <f t="shared" si="35"/>
        <v>0.33740728342889537</v>
      </c>
      <c r="AR49" s="100">
        <f t="shared" si="37"/>
        <v>0.33740728342889537</v>
      </c>
      <c r="AS49" s="100">
        <f t="shared" si="37"/>
        <v>0.33740728342889537</v>
      </c>
      <c r="AT49" s="102">
        <f t="shared" si="24"/>
        <v>563.58269598547292</v>
      </c>
      <c r="AU49" s="102"/>
      <c r="AV49" s="105">
        <f t="shared" si="36"/>
        <v>0.3771707905235086</v>
      </c>
      <c r="AW49" s="106"/>
      <c r="AX49" s="106"/>
      <c r="AY49" s="106"/>
      <c r="AZ49" s="106"/>
      <c r="BA49" s="123">
        <v>0.10039797385091345</v>
      </c>
      <c r="BB49" s="100"/>
      <c r="BC49" s="100"/>
      <c r="BD49" s="100"/>
      <c r="BE49" s="100"/>
      <c r="BG49" s="107"/>
      <c r="BI49" s="108">
        <v>543.45000000000005</v>
      </c>
      <c r="BJ49" s="74">
        <v>346.40199999999999</v>
      </c>
      <c r="BK49" s="109">
        <f t="shared" si="31"/>
        <v>0.63741282546692424</v>
      </c>
      <c r="BL49" s="110">
        <f t="shared" si="28"/>
        <v>0.53444527949637188</v>
      </c>
    </row>
    <row r="50" spans="1:64" x14ac:dyDescent="0.2">
      <c r="A50" s="74">
        <v>2020</v>
      </c>
      <c r="B50" s="90">
        <v>71580.726469182002</v>
      </c>
      <c r="C50" s="91">
        <v>12862.6591796875</v>
      </c>
      <c r="D50" s="92">
        <f t="shared" si="0"/>
        <v>0.17969444868969475</v>
      </c>
      <c r="E50" s="91">
        <v>2204.69970703125</v>
      </c>
      <c r="F50" s="91">
        <f t="shared" si="2"/>
        <v>10657.95947265625</v>
      </c>
      <c r="G50" s="91">
        <v>717.72686767578125</v>
      </c>
      <c r="H50" s="91">
        <f t="shared" si="32"/>
        <v>1634.5302734375</v>
      </c>
      <c r="I50" s="94">
        <f t="shared" si="5"/>
        <v>0.17140310383974688</v>
      </c>
      <c r="J50" s="116">
        <f t="shared" ref="J50:J52" si="38">J49</f>
        <v>0.17599999999999999</v>
      </c>
      <c r="L50" s="90">
        <v>1919.291259765625</v>
      </c>
      <c r="M50" s="91">
        <v>284.760986328125</v>
      </c>
      <c r="N50" s="92">
        <f t="shared" si="8"/>
        <v>0.14921418914655984</v>
      </c>
      <c r="O50" s="92">
        <f t="shared" si="9"/>
        <v>0.15336240277803675</v>
      </c>
      <c r="P50" s="95">
        <v>0.193379087605975</v>
      </c>
      <c r="Q50" s="95">
        <v>0.193379087605975</v>
      </c>
      <c r="R50" s="96">
        <v>0.18030906521666298</v>
      </c>
      <c r="S50" s="96"/>
      <c r="T50" s="96">
        <f>M50/L50</f>
        <v>0.14836778153353269</v>
      </c>
      <c r="V50" s="90">
        <f t="shared" si="12"/>
        <v>621.91878778778778</v>
      </c>
      <c r="W50" s="93">
        <f t="shared" si="13"/>
        <v>587.6247877877878</v>
      </c>
      <c r="X50" s="91">
        <v>34.293999999999997</v>
      </c>
      <c r="Y50" s="91">
        <v>446.06200000000001</v>
      </c>
      <c r="Z50" s="112">
        <v>34.624000000000002</v>
      </c>
      <c r="AA50" s="91">
        <v>1376.8322049899491</v>
      </c>
      <c r="AB50" s="92">
        <f t="shared" si="15"/>
        <v>0.32403564837977411</v>
      </c>
      <c r="AC50" s="92">
        <f t="shared" si="16"/>
        <v>0.3150629929398438</v>
      </c>
      <c r="AE50" s="99">
        <f t="shared" si="17"/>
        <v>0.50887200386050091</v>
      </c>
      <c r="AF50" s="100">
        <f t="shared" si="18"/>
        <v>6.2627401009911154E-2</v>
      </c>
      <c r="AG50" s="100">
        <v>0.57149940487041206</v>
      </c>
      <c r="AH50" s="100">
        <f t="shared" si="19"/>
        <v>0.8904156321490625</v>
      </c>
      <c r="AI50" s="100">
        <v>3.1259319384319384</v>
      </c>
      <c r="AJ50" s="100">
        <v>3.6414141414141414</v>
      </c>
      <c r="AK50" s="101">
        <v>0.39904206677033294</v>
      </c>
      <c r="AL50" s="102">
        <f t="shared" si="20"/>
        <v>316.47705978006519</v>
      </c>
      <c r="AM50" s="102"/>
      <c r="AN50" s="102"/>
      <c r="AO50" s="99">
        <f t="shared" si="33"/>
        <v>0.30927880509443284</v>
      </c>
      <c r="AP50" s="100">
        <f t="shared" si="34"/>
        <v>0.30927880509443284</v>
      </c>
      <c r="AQ50" s="100">
        <f t="shared" si="35"/>
        <v>0.30927880509443284</v>
      </c>
      <c r="AR50" s="100">
        <f t="shared" si="37"/>
        <v>0.30927880509443284</v>
      </c>
      <c r="AS50" s="100">
        <f t="shared" si="37"/>
        <v>0.30927880509443284</v>
      </c>
      <c r="AT50" s="102">
        <f t="shared" si="24"/>
        <v>401.24980789571606</v>
      </c>
      <c r="AU50" s="102"/>
      <c r="AV50" s="105">
        <f t="shared" si="36"/>
        <v>0.37395411666878886</v>
      </c>
      <c r="AW50" s="102"/>
      <c r="AX50" s="102"/>
      <c r="AY50" s="102"/>
      <c r="AZ50" s="102"/>
      <c r="BA50" s="123">
        <v>8.682483124096807E-2</v>
      </c>
      <c r="BG50" s="107"/>
      <c r="BI50" s="108">
        <v>449.78899999999999</v>
      </c>
      <c r="BJ50" s="74">
        <v>286.47000000000003</v>
      </c>
      <c r="BK50" s="109">
        <f t="shared" si="31"/>
        <v>0.63689863469315622</v>
      </c>
      <c r="BL50" s="110">
        <f>AG50</f>
        <v>0.57149940487041206</v>
      </c>
    </row>
    <row r="51" spans="1:64" x14ac:dyDescent="0.2">
      <c r="A51" s="74">
        <v>2021</v>
      </c>
      <c r="B51" s="90">
        <f>96510*0.84</f>
        <v>81068.399999999994</v>
      </c>
      <c r="C51" s="117">
        <f>D51*B51</f>
        <v>16213.68</v>
      </c>
      <c r="D51" s="116">
        <f>0.2</f>
        <v>0.2</v>
      </c>
      <c r="E51" s="117">
        <f>I51*C51</f>
        <v>2779.0750766644273</v>
      </c>
      <c r="F51" s="91">
        <f t="shared" si="2"/>
        <v>13434.604923335573</v>
      </c>
      <c r="G51" s="117">
        <f>AL51+AT51</f>
        <v>1030.9714370129932</v>
      </c>
      <c r="H51" s="117">
        <f>H50*AA51/AA50</f>
        <v>2502.9802649235421</v>
      </c>
      <c r="I51" s="118">
        <f>I50</f>
        <v>0.17140310383974688</v>
      </c>
      <c r="J51" s="116">
        <f t="shared" si="38"/>
        <v>0.17599999999999999</v>
      </c>
      <c r="L51" s="90">
        <f>H51/(1-T51)</f>
        <v>2939.0389544334694</v>
      </c>
      <c r="M51" s="97">
        <f>T51*L51</f>
        <v>436.05868950992732</v>
      </c>
      <c r="N51" s="92">
        <f t="shared" si="8"/>
        <v>0.18126908600844899</v>
      </c>
      <c r="O51" s="92">
        <f t="shared" si="9"/>
        <v>0.18630843848455325</v>
      </c>
      <c r="P51" s="119">
        <f t="shared" ref="P51:R52" si="39">P50</f>
        <v>0.193379087605975</v>
      </c>
      <c r="Q51" s="119">
        <f t="shared" si="39"/>
        <v>0.193379087605975</v>
      </c>
      <c r="R51" s="119">
        <f t="shared" si="39"/>
        <v>0.18030906521666298</v>
      </c>
      <c r="S51" s="96"/>
      <c r="T51" s="119">
        <f>T50</f>
        <v>0.14836778153353269</v>
      </c>
      <c r="V51" s="90">
        <f t="shared" si="12"/>
        <v>773.15257657657662</v>
      </c>
      <c r="W51" s="93">
        <f t="shared" si="13"/>
        <v>738.85857657657664</v>
      </c>
      <c r="X51" s="91">
        <f>X50</f>
        <v>34.293999999999997</v>
      </c>
      <c r="Y51" s="91">
        <v>567.52200000000005</v>
      </c>
      <c r="Z51" s="112">
        <v>35.279000000000003</v>
      </c>
      <c r="AA51" s="91">
        <v>2108.3634198793443</v>
      </c>
      <c r="AB51" s="92">
        <f t="shared" si="15"/>
        <v>0.26306305855874917</v>
      </c>
      <c r="AC51" s="92">
        <f t="shared" si="16"/>
        <v>0.25453456782227613</v>
      </c>
      <c r="AE51" s="99">
        <f t="shared" si="17"/>
        <v>0.46706005650016502</v>
      </c>
      <c r="AF51" s="100">
        <f t="shared" si="18"/>
        <v>5.7481561634831424E-2</v>
      </c>
      <c r="AG51" s="120">
        <f>BL51</f>
        <v>0.52454161813499645</v>
      </c>
      <c r="AH51" s="120">
        <f>AH50</f>
        <v>0.8904156321490625</v>
      </c>
      <c r="AI51" s="107"/>
      <c r="AJ51" s="107"/>
      <c r="AK51" s="107"/>
      <c r="AL51" s="102">
        <f t="shared" si="20"/>
        <v>361.10868609910403</v>
      </c>
      <c r="AM51" s="107"/>
      <c r="AN51" s="107"/>
      <c r="AO51" s="103">
        <f>AO50</f>
        <v>0.30927880509443284</v>
      </c>
      <c r="AP51" s="100">
        <f t="shared" si="34"/>
        <v>0.30927880509443284</v>
      </c>
      <c r="AQ51" s="100">
        <f t="shared" si="35"/>
        <v>0.30927880509443284</v>
      </c>
      <c r="AR51" s="100">
        <f t="shared" si="37"/>
        <v>0.30927880509443284</v>
      </c>
      <c r="AS51" s="100">
        <f t="shared" si="37"/>
        <v>0.30927880509443284</v>
      </c>
      <c r="AT51" s="102">
        <f t="shared" si="24"/>
        <v>669.86275091388916</v>
      </c>
      <c r="AU51" s="107"/>
      <c r="AV51" s="105">
        <f t="shared" si="36"/>
        <v>0.35078522367245174</v>
      </c>
      <c r="AW51" s="107"/>
      <c r="AX51" s="107"/>
      <c r="AY51" s="107"/>
      <c r="AZ51" s="107"/>
      <c r="BA51" s="123">
        <v>9.8944707290900991E-2</v>
      </c>
      <c r="BG51" s="107"/>
      <c r="BI51" s="108">
        <v>569.65899999999999</v>
      </c>
      <c r="BJ51" s="74">
        <v>333.00400000000002</v>
      </c>
      <c r="BK51" s="109">
        <f t="shared" si="31"/>
        <v>0.58456725865824999</v>
      </c>
      <c r="BL51" s="121">
        <f>BL50*BK51/BK50</f>
        <v>0.52454161813499645</v>
      </c>
    </row>
    <row r="52" spans="1:64" x14ac:dyDescent="0.2">
      <c r="A52" s="74">
        <v>2022</v>
      </c>
      <c r="B52" s="90">
        <f>101002*0.84</f>
        <v>84841.68</v>
      </c>
      <c r="C52" s="117">
        <f>D52*B52</f>
        <v>16119.919199999998</v>
      </c>
      <c r="D52" s="116">
        <v>0.19</v>
      </c>
      <c r="E52" s="117">
        <f>I52*C52</f>
        <v>2763.0041845259293</v>
      </c>
      <c r="F52" s="91">
        <f t="shared" si="2"/>
        <v>13356.915015474069</v>
      </c>
      <c r="G52" s="97">
        <f>AL52+AT52</f>
        <v>996.37059708774677</v>
      </c>
      <c r="H52" s="117">
        <f>H51*AA52/AA51</f>
        <v>2408.3317672206858</v>
      </c>
      <c r="I52" s="118">
        <f>I51</f>
        <v>0.17140310383974688</v>
      </c>
      <c r="J52" s="116">
        <f t="shared" si="38"/>
        <v>0.17599999999999999</v>
      </c>
      <c r="L52" s="90">
        <f>H52/(1-T52)</f>
        <v>2827.9011937305104</v>
      </c>
      <c r="M52" s="97">
        <f>T52*L52</f>
        <v>419.56942650982467</v>
      </c>
      <c r="N52" s="92">
        <f t="shared" si="8"/>
        <v>0.1754289930764982</v>
      </c>
      <c r="O52" s="92">
        <f t="shared" si="9"/>
        <v>0.18030598865311478</v>
      </c>
      <c r="P52" s="119">
        <f t="shared" si="39"/>
        <v>0.193379087605975</v>
      </c>
      <c r="Q52" s="119">
        <f t="shared" si="39"/>
        <v>0.193379087605975</v>
      </c>
      <c r="R52" s="119">
        <f t="shared" si="39"/>
        <v>0.18030906521666298</v>
      </c>
      <c r="S52" s="96"/>
      <c r="T52" s="119">
        <f>T51</f>
        <v>0.14836778153353269</v>
      </c>
      <c r="V52" s="90">
        <f t="shared" si="12"/>
        <v>798.9028768768768</v>
      </c>
      <c r="W52" s="93">
        <f t="shared" si="13"/>
        <v>764.60887687687682</v>
      </c>
      <c r="X52" s="91">
        <f>X51</f>
        <v>34.293999999999997</v>
      </c>
      <c r="Y52" s="91">
        <v>587.42399999999998</v>
      </c>
      <c r="Z52" s="112">
        <v>36.356000000000002</v>
      </c>
      <c r="AA52" s="91">
        <v>2028.6370899918284</v>
      </c>
      <c r="AB52" s="92">
        <f t="shared" si="15"/>
        <v>0.2825073516175366</v>
      </c>
      <c r="AC52" s="92">
        <f t="shared" si="16"/>
        <v>0.27324889741393249</v>
      </c>
      <c r="AE52" s="99">
        <f t="shared" si="17"/>
        <v>0.46168868931170981</v>
      </c>
      <c r="AF52" s="100">
        <f t="shared" si="18"/>
        <v>5.682050194923105E-2</v>
      </c>
      <c r="AG52" s="120">
        <f>BL52</f>
        <v>0.51850919126094086</v>
      </c>
      <c r="AH52" s="120">
        <f>AH51</f>
        <v>0.8904156321490625</v>
      </c>
      <c r="AI52" s="67"/>
      <c r="AJ52" s="67"/>
      <c r="AK52" s="67"/>
      <c r="AL52" s="102">
        <f t="shared" si="20"/>
        <v>368.84442211263951</v>
      </c>
      <c r="AM52" s="67"/>
      <c r="AN52" s="67"/>
      <c r="AO52" s="103">
        <f>AO51</f>
        <v>0.30927880509443284</v>
      </c>
      <c r="AP52" s="100">
        <f t="shared" si="34"/>
        <v>0.30927880509443284</v>
      </c>
      <c r="AQ52" s="100">
        <f t="shared" si="35"/>
        <v>0.30927880509443284</v>
      </c>
      <c r="AR52" s="100">
        <f t="shared" si="37"/>
        <v>0.30927880509443284</v>
      </c>
      <c r="AS52" s="100">
        <f t="shared" si="37"/>
        <v>0.30927880509443284</v>
      </c>
      <c r="AT52" s="102">
        <f t="shared" si="24"/>
        <v>627.52617497510721</v>
      </c>
      <c r="AU52" s="67"/>
      <c r="AV52" s="105">
        <f t="shared" si="36"/>
        <v>0.35233571784499118</v>
      </c>
      <c r="AW52" s="67"/>
      <c r="AX52" s="67"/>
      <c r="AY52" s="67"/>
      <c r="AZ52" s="67"/>
      <c r="BA52" s="123">
        <v>9.6141740026201947E-2</v>
      </c>
      <c r="BG52" s="67">
        <f>+_xlfn.STDEV.S(BG12:BG45)</f>
        <v>3.4335642648567179E-2</v>
      </c>
      <c r="BI52" s="108">
        <v>590.38199999999995</v>
      </c>
      <c r="BJ52" s="74">
        <v>341.149</v>
      </c>
      <c r="BK52" s="109">
        <f t="shared" si="31"/>
        <v>0.5778445142297699</v>
      </c>
      <c r="BL52" s="121">
        <f>BL51*BK52/BK51</f>
        <v>0.51850919126094086</v>
      </c>
    </row>
    <row r="53" spans="1:64" x14ac:dyDescent="0.2">
      <c r="Z53" s="112"/>
    </row>
  </sheetData>
  <pageMargins left="0.7" right="0.7" top="0.75" bottom="0.75" header="0.3" footer="0.3"/>
  <pageSetup orientation="portrait" horizontalDpi="0" verticalDpi="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2D951-5974-D744-AFDF-9CCD04D6379B}">
  <sheetPr>
    <tabColor theme="1"/>
  </sheetPr>
  <dimension ref="A1"/>
  <sheetViews>
    <sheetView workbookViewId="0"/>
  </sheetViews>
  <sheetFormatPr baseColWidth="10" defaultRowHeight="16" x14ac:dyDescent="0.2"/>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7D2DC-8814-2D47-A529-C7D6CF83A5D8}">
  <dimension ref="A1:G91"/>
  <sheetViews>
    <sheetView workbookViewId="0">
      <selection activeCell="B12" sqref="B12"/>
    </sheetView>
  </sheetViews>
  <sheetFormatPr baseColWidth="10" defaultRowHeight="16" x14ac:dyDescent="0.2"/>
  <cols>
    <col min="2" max="2" width="35.83203125" customWidth="1"/>
    <col min="3" max="6" width="10.83203125" style="7"/>
    <col min="7" max="7" width="10.83203125" style="11"/>
  </cols>
  <sheetData>
    <row r="1" spans="1:7" s="2" customFormat="1" x14ac:dyDescent="0.2">
      <c r="A1" s="2" t="s">
        <v>45</v>
      </c>
      <c r="B1" s="2" t="s">
        <v>430</v>
      </c>
      <c r="C1" s="12" t="s">
        <v>433</v>
      </c>
      <c r="D1" s="12" t="s">
        <v>435</v>
      </c>
      <c r="E1" s="12" t="s">
        <v>434</v>
      </c>
      <c r="F1" s="12" t="s">
        <v>431</v>
      </c>
      <c r="G1" s="13" t="s">
        <v>432</v>
      </c>
    </row>
    <row r="2" spans="1:7" s="2" customFormat="1" x14ac:dyDescent="0.2">
      <c r="A2" t="s">
        <v>200</v>
      </c>
      <c r="B2" t="s">
        <v>225</v>
      </c>
      <c r="C2" s="7">
        <v>7.02443572054238E-3</v>
      </c>
      <c r="D2" s="7">
        <v>5.4471912636465201E-3</v>
      </c>
      <c r="E2" s="7">
        <v>6.0651909186795099E-3</v>
      </c>
      <c r="F2" s="7">
        <v>8.65177595799448E-2</v>
      </c>
      <c r="G2" s="11">
        <v>7.0103420940704195E-2</v>
      </c>
    </row>
    <row r="3" spans="1:7" x14ac:dyDescent="0.2">
      <c r="A3" t="s">
        <v>198</v>
      </c>
      <c r="B3" t="s">
        <v>223</v>
      </c>
      <c r="C3" s="7">
        <v>1.2164161867908099E-2</v>
      </c>
      <c r="D3" s="7">
        <v>9.4328596477405192E-3</v>
      </c>
      <c r="E3" s="7">
        <v>1.05030449462049E-2</v>
      </c>
      <c r="F3" s="7">
        <v>7.9708765962240007E-3</v>
      </c>
      <c r="G3" s="11">
        <v>1.31767752510188</v>
      </c>
    </row>
    <row r="4" spans="1:7" x14ac:dyDescent="0.2">
      <c r="A4" t="s">
        <v>197</v>
      </c>
      <c r="B4" t="s">
        <v>222</v>
      </c>
      <c r="C4" s="7">
        <v>1.3800272655831801E-4</v>
      </c>
      <c r="D4" s="7">
        <v>1.07016033226627E-4</v>
      </c>
      <c r="E4" s="7">
        <v>1.1915731272573901E-4</v>
      </c>
      <c r="F4" s="7">
        <v>9.2028901742616104E-2</v>
      </c>
      <c r="G4" s="11">
        <v>1.29478142702382E-3</v>
      </c>
    </row>
    <row r="5" spans="1:7" x14ac:dyDescent="0.2">
      <c r="A5" t="s">
        <v>53</v>
      </c>
      <c r="B5" t="s">
        <v>24</v>
      </c>
      <c r="C5" s="7">
        <v>0.11233994453688</v>
      </c>
      <c r="D5" s="7">
        <v>3.9012852088924001E-2</v>
      </c>
      <c r="E5" s="7">
        <v>6.4746115597361098E-2</v>
      </c>
      <c r="F5" s="7">
        <v>12.372540210625299</v>
      </c>
      <c r="G5" s="11">
        <v>5.2330495189466496E-3</v>
      </c>
    </row>
    <row r="6" spans="1:7" x14ac:dyDescent="0.2">
      <c r="A6" t="s">
        <v>199</v>
      </c>
      <c r="B6" t="s">
        <v>224</v>
      </c>
      <c r="C6" s="7">
        <v>7.5554236632126195E-4</v>
      </c>
      <c r="D6" s="7">
        <v>5.8589528623691504E-4</v>
      </c>
      <c r="E6" s="7">
        <v>6.5236680655902002E-4</v>
      </c>
      <c r="F6" s="7">
        <v>3.38060453895754E-2</v>
      </c>
      <c r="G6" s="11">
        <v>1.9297341615715499E-2</v>
      </c>
    </row>
    <row r="7" spans="1:7" x14ac:dyDescent="0.2">
      <c r="A7" t="s">
        <v>55</v>
      </c>
      <c r="B7" t="s">
        <v>25</v>
      </c>
      <c r="C7" s="7">
        <v>2.3460686299058202</v>
      </c>
      <c r="D7" s="7">
        <v>1.8441023431055701</v>
      </c>
      <c r="E7" s="7">
        <v>2.0346683590711501</v>
      </c>
      <c r="F7" s="7">
        <v>42.973629208677998</v>
      </c>
      <c r="G7" s="11">
        <v>4.7346905451966702E-2</v>
      </c>
    </row>
    <row r="8" spans="1:7" x14ac:dyDescent="0.2">
      <c r="A8" t="s">
        <v>56</v>
      </c>
      <c r="B8" t="s">
        <v>0</v>
      </c>
      <c r="C8" s="7">
        <v>2.7669717967674998</v>
      </c>
      <c r="D8" s="7">
        <v>1.3964156723933101</v>
      </c>
      <c r="E8" s="7">
        <v>1.93522164241135</v>
      </c>
      <c r="F8" s="7">
        <v>9.1564900827107003</v>
      </c>
      <c r="G8" s="11">
        <v>0.21134972297577601</v>
      </c>
    </row>
    <row r="9" spans="1:7" x14ac:dyDescent="0.2">
      <c r="A9" t="s">
        <v>57</v>
      </c>
      <c r="B9" t="s">
        <v>1</v>
      </c>
      <c r="C9" s="7">
        <v>4.2570978752417501</v>
      </c>
      <c r="D9" s="7">
        <v>3.1785170686401099</v>
      </c>
      <c r="E9" s="7">
        <v>3.5980569202514401</v>
      </c>
      <c r="F9" s="7">
        <v>17.9308242709774</v>
      </c>
      <c r="G9" s="11">
        <v>0.20066321915134699</v>
      </c>
    </row>
    <row r="10" spans="1:7" x14ac:dyDescent="0.2">
      <c r="A10" t="s">
        <v>62</v>
      </c>
      <c r="B10" t="s">
        <v>227</v>
      </c>
      <c r="C10" s="7">
        <v>5.7567080423788303E-2</v>
      </c>
      <c r="D10" s="7">
        <v>4.4641151265867603E-2</v>
      </c>
      <c r="E10" s="7">
        <v>4.9705819412679403E-2</v>
      </c>
      <c r="F10" s="7">
        <v>1.0877867465650699</v>
      </c>
      <c r="G10" s="11">
        <v>4.5694452124588399E-2</v>
      </c>
    </row>
    <row r="11" spans="1:7" x14ac:dyDescent="0.2">
      <c r="A11" t="s">
        <v>63</v>
      </c>
      <c r="B11" t="s">
        <v>226</v>
      </c>
      <c r="C11" s="7">
        <v>8.7983118426462503E-2</v>
      </c>
      <c r="D11" s="7">
        <v>6.8227668827468196E-2</v>
      </c>
      <c r="E11" s="7">
        <v>7.5968295832890095E-2</v>
      </c>
      <c r="F11" s="7">
        <v>1.06348468808602E-3</v>
      </c>
      <c r="G11" s="11">
        <v>71.433370582525697</v>
      </c>
    </row>
    <row r="12" spans="1:7" x14ac:dyDescent="0.2">
      <c r="A12" t="s">
        <v>202</v>
      </c>
      <c r="B12" t="s">
        <v>229</v>
      </c>
      <c r="C12" s="7">
        <v>2.9996335503365199E-4</v>
      </c>
      <c r="D12" s="7">
        <v>2.32610537267076E-4</v>
      </c>
      <c r="E12" s="7">
        <v>2.5900087768847399E-4</v>
      </c>
      <c r="F12" s="7">
        <v>8.7541915818873703E-2</v>
      </c>
      <c r="G12" s="11">
        <v>2.9585927525775501E-3</v>
      </c>
    </row>
    <row r="13" spans="1:7" x14ac:dyDescent="0.2">
      <c r="A13" t="s">
        <v>66</v>
      </c>
      <c r="B13" t="s">
        <v>26</v>
      </c>
      <c r="C13" s="7">
        <v>2.1019661522763502</v>
      </c>
      <c r="D13" s="7">
        <v>1.74096264429519</v>
      </c>
      <c r="E13" s="7">
        <v>1.870924413734</v>
      </c>
      <c r="F13" s="7">
        <v>0.197257054432666</v>
      </c>
      <c r="G13" s="11">
        <v>9.4847021776483107</v>
      </c>
    </row>
    <row r="14" spans="1:7" x14ac:dyDescent="0.2">
      <c r="A14" t="s">
        <v>68</v>
      </c>
      <c r="B14" t="s">
        <v>27</v>
      </c>
      <c r="C14" s="7">
        <v>2.1960098160035502</v>
      </c>
      <c r="D14" s="7">
        <v>1.83885665262598</v>
      </c>
      <c r="E14" s="7">
        <v>1.9754033308188399</v>
      </c>
      <c r="F14" s="7">
        <v>40.765591535470598</v>
      </c>
      <c r="G14" s="11">
        <v>4.8457614777894703E-2</v>
      </c>
    </row>
    <row r="15" spans="1:7" x14ac:dyDescent="0.2">
      <c r="A15" t="s">
        <v>201</v>
      </c>
      <c r="B15" t="s">
        <v>228</v>
      </c>
      <c r="C15" s="7">
        <v>1.23161833247871E-2</v>
      </c>
      <c r="D15" s="7">
        <v>9.5507466901653196E-3</v>
      </c>
      <c r="E15" s="7">
        <v>1.0634306615666901E-2</v>
      </c>
      <c r="F15" s="7">
        <v>0.29279982915084302</v>
      </c>
      <c r="G15" s="11">
        <v>3.6319374387983001E-2</v>
      </c>
    </row>
    <row r="16" spans="1:7" x14ac:dyDescent="0.2">
      <c r="A16" t="s">
        <v>71</v>
      </c>
      <c r="B16" t="s">
        <v>28</v>
      </c>
      <c r="C16" s="7">
        <v>5.4729025023300197</v>
      </c>
      <c r="D16" s="7">
        <v>3.5317239337265498</v>
      </c>
      <c r="E16" s="7">
        <v>4.2898858057715703</v>
      </c>
      <c r="F16" s="7">
        <v>78.217406239668804</v>
      </c>
      <c r="G16" s="11">
        <v>5.4845666866359402E-2</v>
      </c>
    </row>
    <row r="17" spans="1:7" x14ac:dyDescent="0.2">
      <c r="A17" t="s">
        <v>72</v>
      </c>
      <c r="B17" t="s">
        <v>39</v>
      </c>
      <c r="C17" s="7">
        <v>2.2369077356578901</v>
      </c>
      <c r="D17" s="7">
        <v>1.7627582890590701</v>
      </c>
      <c r="E17" s="7">
        <v>1.93936841781706</v>
      </c>
      <c r="F17" s="7">
        <v>22.740102207250601</v>
      </c>
      <c r="G17" s="11">
        <v>8.5284067773393604E-2</v>
      </c>
    </row>
    <row r="18" spans="1:7" x14ac:dyDescent="0.2">
      <c r="A18" t="s">
        <v>73</v>
      </c>
      <c r="B18" t="s">
        <v>29</v>
      </c>
      <c r="C18" s="7">
        <v>1.2296705622324201E-2</v>
      </c>
      <c r="D18" s="7">
        <v>8.9899574780995094E-3</v>
      </c>
      <c r="E18" s="7">
        <v>1.02767283615312E-2</v>
      </c>
      <c r="F18" s="7">
        <v>13.7762467309659</v>
      </c>
      <c r="G18" s="11">
        <v>7.4597447056689399E-4</v>
      </c>
    </row>
    <row r="19" spans="1:7" x14ac:dyDescent="0.2">
      <c r="A19" t="s">
        <v>74</v>
      </c>
      <c r="B19" t="s">
        <v>211</v>
      </c>
      <c r="C19" s="7">
        <v>7.10958944446541</v>
      </c>
      <c r="D19" s="7">
        <v>3.9467276902144599</v>
      </c>
      <c r="E19" s="7">
        <v>5.0774255347323498</v>
      </c>
      <c r="F19" s="7">
        <v>583.67774575914405</v>
      </c>
      <c r="G19" s="11">
        <v>8.6990219716678498E-3</v>
      </c>
    </row>
    <row r="20" spans="1:7" x14ac:dyDescent="0.2">
      <c r="A20" t="s">
        <v>78</v>
      </c>
      <c r="B20" t="s">
        <v>219</v>
      </c>
      <c r="C20" s="7">
        <v>0.18742575336009101</v>
      </c>
      <c r="D20" s="7">
        <v>0.14534177077025401</v>
      </c>
      <c r="E20" s="7">
        <v>0.16183121640388701</v>
      </c>
      <c r="F20" s="7">
        <v>8.8153415293803796</v>
      </c>
      <c r="G20" s="11">
        <v>1.83579065955102E-2</v>
      </c>
    </row>
    <row r="21" spans="1:7" x14ac:dyDescent="0.2">
      <c r="A21" t="s">
        <v>196</v>
      </c>
      <c r="B21" t="s">
        <v>220</v>
      </c>
      <c r="C21" s="7">
        <v>2.2576387161939802E-2</v>
      </c>
      <c r="D21" s="7">
        <v>1.7507156988223499E-2</v>
      </c>
      <c r="E21" s="7">
        <v>1.94933947492393E-2</v>
      </c>
      <c r="F21" s="7">
        <v>1.48195790045933</v>
      </c>
      <c r="G21" s="11">
        <v>1.3153811416098501E-2</v>
      </c>
    </row>
    <row r="22" spans="1:7" x14ac:dyDescent="0.2">
      <c r="A22" t="s">
        <v>80</v>
      </c>
      <c r="B22" t="s">
        <v>231</v>
      </c>
      <c r="C22" s="7">
        <v>7.4697442656687504E-3</v>
      </c>
      <c r="D22" s="7">
        <v>5.7925116442638204E-3</v>
      </c>
      <c r="E22" s="7">
        <v>6.4496888984976403E-3</v>
      </c>
      <c r="F22" s="7">
        <v>7.4716242226209997E-2</v>
      </c>
      <c r="G22" s="11">
        <v>8.63224475204553E-2</v>
      </c>
    </row>
    <row r="23" spans="1:7" x14ac:dyDescent="0.2">
      <c r="A23" t="s">
        <v>81</v>
      </c>
      <c r="B23" t="s">
        <v>210</v>
      </c>
      <c r="C23" s="7">
        <v>5.8353322797117304</v>
      </c>
      <c r="D23" s="7">
        <v>4.9772985515918799</v>
      </c>
      <c r="E23" s="7">
        <v>5.2998492581356498</v>
      </c>
      <c r="F23" s="7">
        <v>0.16684521380220099</v>
      </c>
      <c r="G23" s="11">
        <v>31.765066179355699</v>
      </c>
    </row>
    <row r="24" spans="1:7" x14ac:dyDescent="0.2">
      <c r="A24" t="s">
        <v>82</v>
      </c>
      <c r="B24" t="s">
        <v>2</v>
      </c>
      <c r="C24" s="7">
        <v>0.31717208471333203</v>
      </c>
      <c r="D24" s="7">
        <v>0.24595527351336</v>
      </c>
      <c r="E24" s="7">
        <v>0.27385961298445999</v>
      </c>
      <c r="F24" s="7">
        <v>1.5314020251457701</v>
      </c>
      <c r="G24" s="11">
        <v>0.178829339708097</v>
      </c>
    </row>
    <row r="25" spans="1:7" x14ac:dyDescent="0.2">
      <c r="A25" t="s">
        <v>83</v>
      </c>
      <c r="B25" t="s">
        <v>215</v>
      </c>
      <c r="C25" s="7">
        <v>8.8334242546277197E-2</v>
      </c>
      <c r="D25" s="7">
        <v>6.8499952654098806E-2</v>
      </c>
      <c r="E25" s="7">
        <v>7.6271471049740899E-2</v>
      </c>
      <c r="F25" s="7">
        <v>7.47097530551157</v>
      </c>
      <c r="G25" s="11">
        <v>1.0209038034628901E-2</v>
      </c>
    </row>
    <row r="26" spans="1:7" x14ac:dyDescent="0.2">
      <c r="A26" t="s">
        <v>84</v>
      </c>
      <c r="B26" t="s">
        <v>7</v>
      </c>
      <c r="C26" s="7">
        <v>18.1756922389797</v>
      </c>
      <c r="D26" s="7">
        <v>10.807543109994</v>
      </c>
      <c r="E26" s="7">
        <v>13.7535062784579</v>
      </c>
      <c r="F26" s="7">
        <v>64.831710658851705</v>
      </c>
      <c r="G26" s="11">
        <v>0.212141653192366</v>
      </c>
    </row>
    <row r="27" spans="1:7" x14ac:dyDescent="0.2">
      <c r="A27" t="s">
        <v>86</v>
      </c>
      <c r="B27" t="s">
        <v>3</v>
      </c>
      <c r="C27" s="7">
        <v>3.7275518141791002</v>
      </c>
      <c r="D27" s="7">
        <v>2.27227656597465</v>
      </c>
      <c r="E27" s="7">
        <v>2.8464041574105101</v>
      </c>
      <c r="F27" s="7">
        <v>9.6415471390354792</v>
      </c>
      <c r="G27" s="11">
        <v>0.29522276003675302</v>
      </c>
    </row>
    <row r="28" spans="1:7" x14ac:dyDescent="0.2">
      <c r="A28" t="s">
        <v>89</v>
      </c>
      <c r="B28" t="s">
        <v>291</v>
      </c>
      <c r="C28" s="7">
        <v>0</v>
      </c>
      <c r="D28" s="7">
        <v>0</v>
      </c>
      <c r="E28" s="7">
        <v>0</v>
      </c>
      <c r="F28" s="7">
        <v>13.1285823997272</v>
      </c>
      <c r="G28" s="11">
        <v>0</v>
      </c>
    </row>
    <row r="29" spans="1:7" x14ac:dyDescent="0.2">
      <c r="A29" t="s">
        <v>90</v>
      </c>
      <c r="B29" t="s">
        <v>22</v>
      </c>
      <c r="C29" s="7">
        <v>3.8506678203577498</v>
      </c>
      <c r="D29" s="7">
        <v>1.5370049239274799</v>
      </c>
      <c r="E29" s="7">
        <v>2.4347097003323501</v>
      </c>
      <c r="F29" s="7">
        <v>25.8860920380903</v>
      </c>
      <c r="G29" s="11">
        <v>9.4054741702601294E-2</v>
      </c>
    </row>
    <row r="30" spans="1:7" x14ac:dyDescent="0.2">
      <c r="A30" t="s">
        <v>91</v>
      </c>
      <c r="B30" t="s">
        <v>4</v>
      </c>
      <c r="C30" s="7">
        <v>0.11486649789246001</v>
      </c>
      <c r="D30" s="7">
        <v>6.2449609083812002E-2</v>
      </c>
      <c r="E30" s="7">
        <v>8.2378487836717196E-2</v>
      </c>
      <c r="F30" s="7">
        <v>0.57476483780907694</v>
      </c>
      <c r="G30" s="11">
        <v>0.14332555232629099</v>
      </c>
    </row>
    <row r="31" spans="1:7" x14ac:dyDescent="0.2">
      <c r="A31" t="s">
        <v>92</v>
      </c>
      <c r="B31" t="s">
        <v>5</v>
      </c>
      <c r="C31" s="7">
        <v>1.61613238054931</v>
      </c>
      <c r="D31" s="7">
        <v>1.2569950957545699</v>
      </c>
      <c r="E31" s="7">
        <v>1.4009978441383</v>
      </c>
      <c r="F31" s="7">
        <v>5.7318930832059101</v>
      </c>
      <c r="G31" s="11">
        <v>0.24442148934060501</v>
      </c>
    </row>
    <row r="32" spans="1:7" x14ac:dyDescent="0.2">
      <c r="A32" t="s">
        <v>95</v>
      </c>
      <c r="B32" t="s">
        <v>6</v>
      </c>
      <c r="C32" s="7">
        <v>5.8004126536130904</v>
      </c>
      <c r="D32" s="7">
        <v>5.0307836634345504</v>
      </c>
      <c r="E32" s="7">
        <v>5.3239012160110102</v>
      </c>
      <c r="F32" s="7">
        <v>63.5866055489711</v>
      </c>
      <c r="G32" s="11">
        <v>8.3726771857806095E-2</v>
      </c>
    </row>
    <row r="33" spans="1:7" x14ac:dyDescent="0.2">
      <c r="A33" t="s">
        <v>96</v>
      </c>
      <c r="B33" t="s">
        <v>42</v>
      </c>
      <c r="C33" s="7">
        <v>5.54283480183134</v>
      </c>
      <c r="D33" s="7">
        <v>4.2827837472218002</v>
      </c>
      <c r="E33" s="7">
        <v>4.7813661085508397</v>
      </c>
      <c r="F33" s="7">
        <v>65.546854915954796</v>
      </c>
      <c r="G33" s="11">
        <v>7.2945774662744406E-2</v>
      </c>
    </row>
    <row r="34" spans="1:7" x14ac:dyDescent="0.2">
      <c r="A34" t="s">
        <v>98</v>
      </c>
      <c r="B34" t="s">
        <v>234</v>
      </c>
      <c r="C34" s="7">
        <v>5.7160188160452902E-2</v>
      </c>
      <c r="D34" s="7">
        <v>4.4325621297303101E-2</v>
      </c>
      <c r="E34" s="7">
        <v>4.9354491653604601E-2</v>
      </c>
      <c r="F34" s="7">
        <v>0.13120567146036</v>
      </c>
      <c r="G34" s="11">
        <v>0.37616126730097599</v>
      </c>
    </row>
    <row r="35" spans="1:7" x14ac:dyDescent="0.2">
      <c r="A35" t="s">
        <v>100</v>
      </c>
      <c r="B35" t="s">
        <v>235</v>
      </c>
      <c r="C35" s="7">
        <v>0.18603112467677599</v>
      </c>
      <c r="D35" s="7">
        <v>0.144260287576156</v>
      </c>
      <c r="E35" s="7">
        <v>0.16062703580326801</v>
      </c>
      <c r="F35" s="7">
        <v>9.2011499028179594E-2</v>
      </c>
      <c r="G35" s="11">
        <v>1.7457278437999799</v>
      </c>
    </row>
    <row r="36" spans="1:7" x14ac:dyDescent="0.2">
      <c r="A36" t="s">
        <v>104</v>
      </c>
      <c r="B36" t="s">
        <v>8</v>
      </c>
      <c r="C36" s="7">
        <v>0.163006478801588</v>
      </c>
      <c r="D36" s="7">
        <v>0.100399838931459</v>
      </c>
      <c r="E36" s="7">
        <v>0.12490477304940199</v>
      </c>
      <c r="F36" s="7">
        <v>5.9469902080064996</v>
      </c>
      <c r="G36" s="11">
        <v>2.10030231563593E-2</v>
      </c>
    </row>
    <row r="37" spans="1:7" x14ac:dyDescent="0.2">
      <c r="A37" t="s">
        <v>203</v>
      </c>
      <c r="B37" t="s">
        <v>233</v>
      </c>
      <c r="C37" s="7">
        <v>2.3764232743295899E-4</v>
      </c>
      <c r="D37" s="7">
        <v>1.8428287500443999E-4</v>
      </c>
      <c r="E37" s="7">
        <v>2.0519030190925501E-4</v>
      </c>
      <c r="F37" s="7">
        <v>3.1075348063334399E-2</v>
      </c>
      <c r="G37" s="11">
        <v>6.6029928768958001E-3</v>
      </c>
    </row>
    <row r="38" spans="1:7" x14ac:dyDescent="0.2">
      <c r="A38" t="s">
        <v>105</v>
      </c>
      <c r="B38" t="s">
        <v>212</v>
      </c>
      <c r="C38" s="7">
        <v>3.7695056573145602</v>
      </c>
      <c r="D38" s="7">
        <v>3.2461567772128599</v>
      </c>
      <c r="E38" s="7">
        <v>3.4081790739449298</v>
      </c>
      <c r="F38" s="7">
        <v>17.861040291414501</v>
      </c>
      <c r="G38" s="11">
        <v>0.190816381259897</v>
      </c>
    </row>
    <row r="39" spans="1:7" x14ac:dyDescent="0.2">
      <c r="A39" t="s">
        <v>107</v>
      </c>
      <c r="B39" t="s">
        <v>9</v>
      </c>
      <c r="C39" s="7">
        <v>0.69836171494472898</v>
      </c>
      <c r="D39" s="7">
        <v>0.401365361623162</v>
      </c>
      <c r="E39" s="7">
        <v>0.51452741320608797</v>
      </c>
      <c r="F39" s="7">
        <v>1.67926549304776</v>
      </c>
      <c r="G39" s="11">
        <v>0.30640027758341698</v>
      </c>
    </row>
    <row r="40" spans="1:7" x14ac:dyDescent="0.2">
      <c r="A40" t="s">
        <v>108</v>
      </c>
      <c r="B40" t="s">
        <v>31</v>
      </c>
      <c r="C40" s="7">
        <v>0.10253573573927199</v>
      </c>
      <c r="D40" s="7">
        <v>5.6025061667891299E-2</v>
      </c>
      <c r="E40" s="7">
        <v>7.1017100872800998E-2</v>
      </c>
      <c r="F40" s="7">
        <v>32.838501973253798</v>
      </c>
      <c r="G40" s="11">
        <v>2.1626169467365698E-3</v>
      </c>
    </row>
    <row r="41" spans="1:7" x14ac:dyDescent="0.2">
      <c r="A41" t="s">
        <v>109</v>
      </c>
      <c r="B41" t="s">
        <v>213</v>
      </c>
      <c r="C41" s="7">
        <v>0.193109069216365</v>
      </c>
      <c r="D41" s="7">
        <v>0.139725755049809</v>
      </c>
      <c r="E41" s="7">
        <v>0.16031537090071399</v>
      </c>
    </row>
    <row r="42" spans="1:7" x14ac:dyDescent="0.2">
      <c r="A42" t="s">
        <v>110</v>
      </c>
      <c r="B42" t="s">
        <v>30</v>
      </c>
      <c r="C42" s="7">
        <v>0.53672396070819295</v>
      </c>
      <c r="D42" s="7">
        <v>0.44624200456615498</v>
      </c>
      <c r="E42" s="7">
        <v>0.47988072909262097</v>
      </c>
      <c r="F42" s="7">
        <v>87.189954917653395</v>
      </c>
      <c r="G42" s="11">
        <v>5.5038533916647297E-3</v>
      </c>
    </row>
    <row r="43" spans="1:7" x14ac:dyDescent="0.2">
      <c r="A43" t="s">
        <v>111</v>
      </c>
      <c r="B43" t="s">
        <v>10</v>
      </c>
      <c r="C43" s="7">
        <v>16.656098348694599</v>
      </c>
      <c r="D43" s="7">
        <v>14.858600769519301</v>
      </c>
      <c r="E43" s="7">
        <v>15.5926484468193</v>
      </c>
      <c r="F43" s="7">
        <v>14.9116991221813</v>
      </c>
      <c r="G43" s="11">
        <v>1.04566544154751</v>
      </c>
    </row>
    <row r="44" spans="1:7" x14ac:dyDescent="0.2">
      <c r="A44" t="s">
        <v>195</v>
      </c>
      <c r="B44" t="s">
        <v>216</v>
      </c>
      <c r="C44" s="7">
        <v>2.5635588017036502E-3</v>
      </c>
      <c r="D44" s="7">
        <v>1.9879454612485199E-3</v>
      </c>
      <c r="E44" s="7">
        <v>2.2134836422694698E-3</v>
      </c>
      <c r="F44" s="7">
        <v>0.51035675974711803</v>
      </c>
      <c r="G44" s="11">
        <v>4.3371300565632704E-3</v>
      </c>
    </row>
    <row r="45" spans="1:7" x14ac:dyDescent="0.2">
      <c r="A45" t="s">
        <v>113</v>
      </c>
      <c r="B45" t="s">
        <v>217</v>
      </c>
      <c r="C45" s="7">
        <v>0.107179345374229</v>
      </c>
      <c r="D45" s="7">
        <v>8.3113636026094201E-2</v>
      </c>
      <c r="E45" s="7">
        <v>9.2543119204968202E-2</v>
      </c>
      <c r="F45" s="7">
        <v>12.4880639219994</v>
      </c>
      <c r="G45" s="11">
        <v>7.4105257454633398E-3</v>
      </c>
    </row>
    <row r="46" spans="1:7" x14ac:dyDescent="0.2">
      <c r="A46" t="s">
        <v>114</v>
      </c>
      <c r="B46" t="s">
        <v>11</v>
      </c>
      <c r="C46" s="7">
        <v>5.3309544009771797</v>
      </c>
      <c r="D46" s="7">
        <v>4.27420571331636</v>
      </c>
      <c r="E46" s="7">
        <v>4.6898442018388398</v>
      </c>
      <c r="F46" s="7">
        <v>40.822787541601798</v>
      </c>
      <c r="G46" s="11">
        <v>0.114882997567461</v>
      </c>
    </row>
    <row r="47" spans="1:7" x14ac:dyDescent="0.2">
      <c r="A47" t="s">
        <v>115</v>
      </c>
      <c r="B47" t="s">
        <v>232</v>
      </c>
      <c r="C47" s="7">
        <v>0.193571273131212</v>
      </c>
      <c r="D47" s="7">
        <v>0.15010739507654799</v>
      </c>
      <c r="E47" s="7">
        <v>0.167137514616193</v>
      </c>
      <c r="F47" s="7">
        <v>0.19368637571644001</v>
      </c>
      <c r="G47" s="11">
        <v>0.86292860815819294</v>
      </c>
    </row>
    <row r="48" spans="1:7" x14ac:dyDescent="0.2">
      <c r="A48" t="s">
        <v>117</v>
      </c>
      <c r="B48" t="s">
        <v>32</v>
      </c>
      <c r="C48" s="7">
        <v>4.0824896079706399</v>
      </c>
      <c r="D48" s="7">
        <v>3.28272514153957</v>
      </c>
      <c r="E48" s="7">
        <v>3.58163692880678</v>
      </c>
      <c r="F48" s="7">
        <v>144.39166992685301</v>
      </c>
      <c r="G48" s="11">
        <v>2.4805010778122999E-2</v>
      </c>
    </row>
    <row r="49" spans="1:7" x14ac:dyDescent="0.2">
      <c r="A49" t="s">
        <v>205</v>
      </c>
      <c r="B49" t="s">
        <v>244</v>
      </c>
      <c r="C49" s="7">
        <v>4.6103450006902001E-7</v>
      </c>
      <c r="D49" s="7">
        <v>3.5751527965034799E-7</v>
      </c>
      <c r="E49" s="7">
        <v>3.9807642553253499E-7</v>
      </c>
      <c r="F49" s="7">
        <v>2.3825294566707199E-2</v>
      </c>
      <c r="G49" s="11">
        <v>1.6708142869670799E-5</v>
      </c>
    </row>
    <row r="50" spans="1:7" x14ac:dyDescent="0.2">
      <c r="A50" t="s">
        <v>121</v>
      </c>
      <c r="B50" t="s">
        <v>33</v>
      </c>
      <c r="C50" s="7">
        <v>0</v>
      </c>
      <c r="D50" s="7">
        <v>0</v>
      </c>
      <c r="E50" s="7">
        <v>0</v>
      </c>
      <c r="F50" s="7">
        <v>56.420274747061299</v>
      </c>
      <c r="G50" s="11">
        <v>0</v>
      </c>
    </row>
    <row r="51" spans="1:7" x14ac:dyDescent="0.2">
      <c r="A51" t="s">
        <v>124</v>
      </c>
      <c r="B51" t="s">
        <v>236</v>
      </c>
      <c r="C51" s="7">
        <v>1.2350521207986701E-2</v>
      </c>
      <c r="D51" s="7">
        <v>9.5773744542759706E-3</v>
      </c>
      <c r="E51" s="7">
        <v>1.0663955376882001E-2</v>
      </c>
      <c r="F51" s="7">
        <v>0.64021476243122799</v>
      </c>
      <c r="G51" s="11">
        <v>1.6656840801960601E-2</v>
      </c>
    </row>
    <row r="52" spans="1:7" x14ac:dyDescent="0.2">
      <c r="A52" t="s">
        <v>206</v>
      </c>
      <c r="B52" t="s">
        <v>245</v>
      </c>
      <c r="C52" s="7">
        <v>6.1852575865788199E-6</v>
      </c>
      <c r="D52" s="7">
        <v>4.7964395190470902E-6</v>
      </c>
      <c r="E52" s="7">
        <v>5.3406095003620798E-6</v>
      </c>
      <c r="F52" s="7">
        <v>3.2179300409602603E-2</v>
      </c>
      <c r="G52" s="11">
        <v>1.6596412701279199E-4</v>
      </c>
    </row>
    <row r="53" spans="1:7" x14ac:dyDescent="0.2">
      <c r="A53" t="s">
        <v>204</v>
      </c>
      <c r="B53" t="s">
        <v>237</v>
      </c>
      <c r="C53" s="7">
        <v>5.5175683219461098E-2</v>
      </c>
      <c r="D53" s="7">
        <v>4.2786710784445701E-2</v>
      </c>
      <c r="E53" s="7">
        <v>4.7640987277590703E-2</v>
      </c>
      <c r="F53" s="7">
        <v>0.19889630902011601</v>
      </c>
      <c r="G53" s="11">
        <v>0.23952675397698001</v>
      </c>
    </row>
    <row r="54" spans="1:7" x14ac:dyDescent="0.2">
      <c r="A54" t="s">
        <v>126</v>
      </c>
      <c r="B54" t="s">
        <v>13</v>
      </c>
      <c r="C54" s="7">
        <v>1.78026422615368E-2</v>
      </c>
      <c r="D54" s="7">
        <v>0</v>
      </c>
      <c r="E54" s="7">
        <v>4.9078350764097303E-3</v>
      </c>
      <c r="F54" s="7">
        <v>0.96497626322459296</v>
      </c>
      <c r="G54" s="11">
        <v>5.0859645604230397E-3</v>
      </c>
    </row>
    <row r="55" spans="1:7" x14ac:dyDescent="0.2">
      <c r="A55" t="s">
        <v>127</v>
      </c>
      <c r="B55" t="s">
        <v>14</v>
      </c>
      <c r="C55" s="7">
        <v>7.7422729442204696</v>
      </c>
      <c r="D55" s="7">
        <v>6.2538089787365099</v>
      </c>
      <c r="E55" s="7">
        <v>6.8459343222727602</v>
      </c>
      <c r="F55" s="7">
        <v>3.6293401849685001</v>
      </c>
      <c r="G55" s="11">
        <v>1.8862751831934399</v>
      </c>
    </row>
    <row r="56" spans="1:7" x14ac:dyDescent="0.2">
      <c r="A56" t="s">
        <v>128</v>
      </c>
      <c r="B56" t="s">
        <v>12</v>
      </c>
      <c r="C56" s="7">
        <v>0.175990173654992</v>
      </c>
      <c r="D56" s="7">
        <v>9.5701694132309195E-2</v>
      </c>
      <c r="E56" s="7">
        <v>0.12622757511044699</v>
      </c>
      <c r="F56" s="7">
        <v>0.26485788132211702</v>
      </c>
      <c r="G56" s="11">
        <v>0.47658606374235302</v>
      </c>
    </row>
    <row r="57" spans="1:7" x14ac:dyDescent="0.2">
      <c r="A57" t="s">
        <v>129</v>
      </c>
      <c r="B57" t="s">
        <v>238</v>
      </c>
      <c r="C57" s="7">
        <v>0.15204095855000899</v>
      </c>
      <c r="D57" s="7">
        <v>0.117902165252657</v>
      </c>
      <c r="E57" s="7">
        <v>0.131278508018526</v>
      </c>
      <c r="F57" s="7">
        <v>0.87318282949090598</v>
      </c>
      <c r="G57" s="11">
        <v>0.15034481163018901</v>
      </c>
    </row>
    <row r="58" spans="1:7" x14ac:dyDescent="0.2">
      <c r="A58" t="s">
        <v>132</v>
      </c>
      <c r="B58" t="s">
        <v>240</v>
      </c>
      <c r="C58" s="7">
        <v>1.25364891293823E-4</v>
      </c>
      <c r="D58" s="7">
        <v>9.7215857300347002E-5</v>
      </c>
      <c r="E58" s="7">
        <v>1.08245278403349E-4</v>
      </c>
      <c r="F58" s="7">
        <v>0.23791285850809099</v>
      </c>
      <c r="G58" s="11">
        <v>4.5497868035437801E-4</v>
      </c>
    </row>
    <row r="59" spans="1:7" x14ac:dyDescent="0.2">
      <c r="A59" t="s">
        <v>136</v>
      </c>
      <c r="B59" t="s">
        <v>35</v>
      </c>
      <c r="C59" s="7">
        <v>0.49109639484823697</v>
      </c>
      <c r="D59" s="7">
        <v>0.400480963492928</v>
      </c>
      <c r="E59" s="7">
        <v>0.43494078345711701</v>
      </c>
      <c r="F59" s="7">
        <v>41.8338139281704</v>
      </c>
      <c r="G59" s="11">
        <v>1.03968713969976E-2</v>
      </c>
    </row>
    <row r="60" spans="1:7" x14ac:dyDescent="0.2">
      <c r="A60" t="s">
        <v>137</v>
      </c>
      <c r="B60" t="s">
        <v>239</v>
      </c>
      <c r="C60" s="7">
        <v>6.1052885664145802E-2</v>
      </c>
      <c r="D60" s="7">
        <v>4.73442648834526E-2</v>
      </c>
      <c r="E60" s="7">
        <v>5.2715609113832697E-2</v>
      </c>
      <c r="F60" s="7">
        <v>7.1831630195986198E-3</v>
      </c>
      <c r="G60" s="11">
        <v>7.3387738757985703</v>
      </c>
    </row>
    <row r="61" spans="1:7" x14ac:dyDescent="0.2">
      <c r="A61" t="s">
        <v>140</v>
      </c>
      <c r="B61" t="s">
        <v>15</v>
      </c>
      <c r="C61" s="7">
        <v>0.15701892295775199</v>
      </c>
      <c r="D61" s="7">
        <v>9.8052005405629097E-2</v>
      </c>
      <c r="E61" s="7">
        <v>0.120614026449258</v>
      </c>
      <c r="F61" s="7">
        <v>0.75685189269758901</v>
      </c>
      <c r="G61" s="11">
        <v>0.159362786316571</v>
      </c>
    </row>
    <row r="62" spans="1:7" x14ac:dyDescent="0.2">
      <c r="A62" t="s">
        <v>143</v>
      </c>
      <c r="B62" t="s">
        <v>242</v>
      </c>
      <c r="C62" s="7">
        <v>0.17973339618259601</v>
      </c>
      <c r="D62" s="7">
        <v>0.13937663100941</v>
      </c>
      <c r="E62" s="7">
        <v>0.155189314228067</v>
      </c>
      <c r="F62" s="7">
        <v>0.35003281059689501</v>
      </c>
      <c r="G62" s="11">
        <v>0.44335647839249498</v>
      </c>
    </row>
    <row r="63" spans="1:7" x14ac:dyDescent="0.2">
      <c r="A63" t="s">
        <v>144</v>
      </c>
      <c r="B63" t="s">
        <v>34</v>
      </c>
      <c r="C63" s="7">
        <v>0.98988314058665605</v>
      </c>
      <c r="D63" s="7">
        <v>0.55156333498076004</v>
      </c>
      <c r="E63" s="7">
        <v>0.66543870006438399</v>
      </c>
      <c r="F63" s="7">
        <v>10.3228684227489</v>
      </c>
      <c r="G63" s="11">
        <v>6.4462576951763606E-2</v>
      </c>
    </row>
    <row r="64" spans="1:7" x14ac:dyDescent="0.2">
      <c r="A64" t="s">
        <v>147</v>
      </c>
      <c r="B64" t="s">
        <v>356</v>
      </c>
      <c r="C64" s="7">
        <v>0</v>
      </c>
      <c r="D64" s="7">
        <v>0</v>
      </c>
      <c r="E64" s="7">
        <v>0</v>
      </c>
      <c r="F64" s="7">
        <v>12.200798949566799</v>
      </c>
      <c r="G64" s="11">
        <v>0</v>
      </c>
    </row>
    <row r="65" spans="1:7" x14ac:dyDescent="0.2">
      <c r="A65" t="s">
        <v>148</v>
      </c>
      <c r="B65" t="s">
        <v>16</v>
      </c>
      <c r="C65" s="7">
        <v>6.1243791047457599</v>
      </c>
      <c r="D65" s="7">
        <v>4.1209342837474097</v>
      </c>
      <c r="E65" s="7">
        <v>4.9165640386809004</v>
      </c>
      <c r="F65" s="7">
        <v>28.809545918907499</v>
      </c>
      <c r="G65" s="11">
        <v>0.17065746376287699</v>
      </c>
    </row>
    <row r="66" spans="1:7" x14ac:dyDescent="0.2">
      <c r="A66" t="s">
        <v>149</v>
      </c>
      <c r="B66" t="s">
        <v>36</v>
      </c>
      <c r="C66" s="7">
        <v>1.1125344127578101</v>
      </c>
      <c r="D66" s="7">
        <v>0.74268365847098095</v>
      </c>
      <c r="E66" s="7">
        <v>0.84920841274008896</v>
      </c>
      <c r="F66" s="7">
        <v>10.7931988500847</v>
      </c>
      <c r="G66" s="11">
        <v>7.8679956196065395E-2</v>
      </c>
    </row>
    <row r="67" spans="1:7" x14ac:dyDescent="0.2">
      <c r="A67" t="s">
        <v>151</v>
      </c>
      <c r="B67" t="s">
        <v>214</v>
      </c>
      <c r="C67" s="7">
        <v>0</v>
      </c>
      <c r="D67" s="7">
        <v>0</v>
      </c>
      <c r="E67" s="7">
        <v>0</v>
      </c>
      <c r="F67" s="7">
        <v>11.412718881924301</v>
      </c>
      <c r="G67" s="11">
        <v>0</v>
      </c>
    </row>
    <row r="68" spans="1:7" x14ac:dyDescent="0.2">
      <c r="A68" t="s">
        <v>155</v>
      </c>
      <c r="B68" t="s">
        <v>248</v>
      </c>
      <c r="C68" s="7">
        <v>0.108045316103228</v>
      </c>
      <c r="D68" s="7">
        <v>8.3785164441648102E-2</v>
      </c>
      <c r="E68" s="7">
        <v>9.3290834467847805E-2</v>
      </c>
      <c r="F68" s="7">
        <v>1.8655930234876601</v>
      </c>
      <c r="G68" s="11">
        <v>5.0005994497901801E-2</v>
      </c>
    </row>
    <row r="69" spans="1:7" x14ac:dyDescent="0.2">
      <c r="A69" t="s">
        <v>156</v>
      </c>
      <c r="B69" t="s">
        <v>37</v>
      </c>
      <c r="C69" s="7">
        <v>5.6620107873667296</v>
      </c>
      <c r="D69" s="7">
        <v>5.4076029013044398</v>
      </c>
      <c r="E69" s="7">
        <v>5.5096594783433899</v>
      </c>
      <c r="F69" s="7">
        <v>7.1662940110470297</v>
      </c>
      <c r="G69" s="11">
        <v>0.768829672610433</v>
      </c>
    </row>
    <row r="70" spans="1:7" x14ac:dyDescent="0.2">
      <c r="A70" t="s">
        <v>158</v>
      </c>
      <c r="B70" t="s">
        <v>17</v>
      </c>
      <c r="C70" s="7">
        <v>4.4051419821195497</v>
      </c>
      <c r="D70" s="7">
        <v>2.4157935098398799</v>
      </c>
      <c r="E70" s="7">
        <v>3.1723776391280301</v>
      </c>
      <c r="F70" s="7">
        <v>14.194628110940901</v>
      </c>
      <c r="G70" s="11">
        <v>0.22349142325770599</v>
      </c>
    </row>
    <row r="71" spans="1:7" x14ac:dyDescent="0.2">
      <c r="A71" t="s">
        <v>159</v>
      </c>
      <c r="B71" t="s">
        <v>249</v>
      </c>
      <c r="C71" s="7">
        <v>3.8486455952364898E-3</v>
      </c>
      <c r="D71" s="7">
        <v>2.9844829531197E-3</v>
      </c>
      <c r="E71" s="7">
        <v>3.3230812042567702E-3</v>
      </c>
      <c r="F71" s="7">
        <v>2.9439353318614301</v>
      </c>
      <c r="G71" s="11">
        <v>1.12878879107566E-3</v>
      </c>
    </row>
    <row r="72" spans="1:7" x14ac:dyDescent="0.2">
      <c r="A72" t="s">
        <v>160</v>
      </c>
      <c r="B72" t="s">
        <v>18</v>
      </c>
      <c r="C72" s="7">
        <v>8.1257646635056399E-2</v>
      </c>
      <c r="D72" s="7">
        <v>6.3012313083103899E-2</v>
      </c>
      <c r="E72" s="7">
        <v>7.0161242845874994E-2</v>
      </c>
      <c r="F72" s="7">
        <v>6.4707857293280497</v>
      </c>
      <c r="G72" s="11">
        <v>1.0842770226168599E-2</v>
      </c>
    </row>
    <row r="73" spans="1:7" x14ac:dyDescent="0.2">
      <c r="A73" t="s">
        <v>164</v>
      </c>
      <c r="B73" t="s">
        <v>19</v>
      </c>
      <c r="C73" s="7">
        <v>1.84102265463746</v>
      </c>
      <c r="D73" s="7">
        <v>1.6022359865782501</v>
      </c>
      <c r="E73" s="7">
        <v>1.6957398823583001</v>
      </c>
      <c r="F73" s="7">
        <v>4.9645137488999902</v>
      </c>
      <c r="G73" s="11">
        <v>0.34157219984213599</v>
      </c>
    </row>
    <row r="74" spans="1:7" x14ac:dyDescent="0.2">
      <c r="A74" t="s">
        <v>165</v>
      </c>
      <c r="B74" t="s">
        <v>221</v>
      </c>
      <c r="C74" s="7">
        <v>0.319805598366878</v>
      </c>
      <c r="D74" s="7">
        <v>0.247997466386495</v>
      </c>
      <c r="E74" s="7">
        <v>0.27613349856490499</v>
      </c>
      <c r="F74" s="7">
        <v>57.224940539736103</v>
      </c>
      <c r="G74" s="11">
        <v>4.8254047266883902E-3</v>
      </c>
    </row>
    <row r="75" spans="1:7" x14ac:dyDescent="0.2">
      <c r="A75" t="s">
        <v>166</v>
      </c>
      <c r="B75" t="s">
        <v>40</v>
      </c>
      <c r="C75" s="7">
        <v>0.23625238729345099</v>
      </c>
      <c r="D75" s="7">
        <v>0.13481258342164801</v>
      </c>
      <c r="E75" s="7">
        <v>0.13878116185507</v>
      </c>
      <c r="F75" s="7">
        <v>24.039551370373399</v>
      </c>
      <c r="G75" s="11">
        <v>5.7730346010577199E-3</v>
      </c>
    </row>
    <row r="76" spans="1:7" x14ac:dyDescent="0.2">
      <c r="A76" t="s">
        <v>168</v>
      </c>
      <c r="B76" t="s">
        <v>38</v>
      </c>
      <c r="C76" s="7">
        <v>0.94136036233617404</v>
      </c>
      <c r="D76" s="7">
        <v>0.78871830694675304</v>
      </c>
      <c r="E76" s="7">
        <v>0.84579046936192404</v>
      </c>
      <c r="F76" s="7">
        <v>11.729283166550401</v>
      </c>
      <c r="G76" s="11">
        <v>7.2109306029370296E-2</v>
      </c>
    </row>
    <row r="77" spans="1:7" x14ac:dyDescent="0.2">
      <c r="A77" t="s">
        <v>172</v>
      </c>
      <c r="B77" t="s">
        <v>20</v>
      </c>
      <c r="C77" s="7">
        <v>1.68220021078536E-2</v>
      </c>
      <c r="D77" s="7">
        <v>1.30448432535259E-2</v>
      </c>
      <c r="E77" s="7">
        <v>1.45248185729975E-2</v>
      </c>
      <c r="F77" s="7">
        <v>2.7355517684497901</v>
      </c>
      <c r="G77" s="11">
        <v>5.3096485837036897E-3</v>
      </c>
    </row>
    <row r="78" spans="1:7" x14ac:dyDescent="0.2">
      <c r="A78" t="s">
        <v>173</v>
      </c>
      <c r="B78" t="s">
        <v>21</v>
      </c>
      <c r="C78" s="7">
        <v>1.6030706068638701E-2</v>
      </c>
      <c r="D78" s="7">
        <v>8.6935048297161997E-3</v>
      </c>
      <c r="E78" s="7">
        <v>1.1595883652646501E-2</v>
      </c>
      <c r="F78" s="7">
        <v>0.75312723892795697</v>
      </c>
      <c r="G78" s="11">
        <v>1.5396978164211299E-2</v>
      </c>
    </row>
    <row r="79" spans="1:7" x14ac:dyDescent="0.2">
      <c r="A79" t="s">
        <v>174</v>
      </c>
      <c r="B79" t="s">
        <v>23</v>
      </c>
      <c r="C79" s="7">
        <v>2.9239872611201898</v>
      </c>
      <c r="D79" s="7">
        <v>2.2245104394000399</v>
      </c>
      <c r="E79" s="7">
        <v>2.51221103831451</v>
      </c>
      <c r="F79" s="7">
        <v>16.406331181133101</v>
      </c>
      <c r="G79" s="11">
        <v>0.15312448655208799</v>
      </c>
    </row>
    <row r="80" spans="1:7" x14ac:dyDescent="0.2">
      <c r="A80" t="s">
        <v>175</v>
      </c>
      <c r="B80" t="s">
        <v>241</v>
      </c>
      <c r="C80" s="7">
        <v>1.8108833412296499E-3</v>
      </c>
      <c r="D80" s="7">
        <v>1.40427335493754E-3</v>
      </c>
      <c r="E80" s="7">
        <v>1.56359224185E-3</v>
      </c>
      <c r="F80" s="7">
        <v>3.8322116782551999E-2</v>
      </c>
      <c r="G80" s="11">
        <v>4.0801301523142902E-2</v>
      </c>
    </row>
    <row r="81" spans="1:7" x14ac:dyDescent="0.2">
      <c r="A81" t="s">
        <v>176</v>
      </c>
      <c r="B81" t="s">
        <v>243</v>
      </c>
      <c r="C81" s="7">
        <v>8.5132804099847994E-3</v>
      </c>
      <c r="D81" s="7">
        <v>6.6017355014904404E-3</v>
      </c>
      <c r="E81" s="7">
        <v>7.3507215504600102E-3</v>
      </c>
      <c r="F81" s="7">
        <v>3.5611216163233698E-2</v>
      </c>
      <c r="G81" s="11">
        <v>0.20641590887449501</v>
      </c>
    </row>
    <row r="82" spans="1:7" x14ac:dyDescent="0.2">
      <c r="A82" t="s">
        <v>208</v>
      </c>
      <c r="B82" t="s">
        <v>247</v>
      </c>
      <c r="C82" s="7">
        <v>7.4598424204854206E-5</v>
      </c>
      <c r="D82" s="7">
        <v>5.7848331279071401E-5</v>
      </c>
      <c r="E82" s="7">
        <v>6.4411392321794603E-5</v>
      </c>
      <c r="F82" s="7">
        <v>2.8915981963341102E-2</v>
      </c>
      <c r="G82" s="11">
        <v>2.2275360526733501E-3</v>
      </c>
    </row>
    <row r="83" spans="1:7" x14ac:dyDescent="0.2">
      <c r="A83" t="s">
        <v>179</v>
      </c>
      <c r="B83" t="s">
        <v>387</v>
      </c>
      <c r="C83" s="7">
        <v>0</v>
      </c>
      <c r="D83" s="7">
        <v>0</v>
      </c>
      <c r="E83" s="7">
        <v>0</v>
      </c>
      <c r="F83" s="7">
        <v>18.334676080192502</v>
      </c>
      <c r="G83" s="11">
        <v>0</v>
      </c>
    </row>
    <row r="84" spans="1:7" x14ac:dyDescent="0.2">
      <c r="A84" t="s">
        <v>181</v>
      </c>
      <c r="B84" t="s">
        <v>218</v>
      </c>
      <c r="C84" s="7">
        <v>8.7562678441605798E-2</v>
      </c>
      <c r="D84" s="7">
        <v>6.7901633099686998E-2</v>
      </c>
      <c r="E84" s="7">
        <v>7.5605270405730896E-2</v>
      </c>
      <c r="F84" s="7">
        <v>15.7273842726495</v>
      </c>
      <c r="G84" s="11">
        <v>4.8072374334498496E-3</v>
      </c>
    </row>
    <row r="85" spans="1:7" x14ac:dyDescent="0.2">
      <c r="A85" t="s">
        <v>186</v>
      </c>
      <c r="B85" t="s">
        <v>398</v>
      </c>
      <c r="C85" s="7">
        <v>0</v>
      </c>
      <c r="D85" s="7">
        <v>0</v>
      </c>
      <c r="E85" s="7">
        <v>0</v>
      </c>
      <c r="F85" s="7">
        <v>1.5481041771597299</v>
      </c>
      <c r="G85" s="11">
        <v>0</v>
      </c>
    </row>
    <row r="86" spans="1:7" x14ac:dyDescent="0.2">
      <c r="A86" t="s">
        <v>187</v>
      </c>
      <c r="B86" t="s">
        <v>43</v>
      </c>
      <c r="C86" s="7">
        <v>88.055655367558202</v>
      </c>
      <c r="D86" s="7">
        <v>82.541878520010201</v>
      </c>
      <c r="E86" s="7">
        <v>84.675805397303705</v>
      </c>
      <c r="F86" s="7">
        <v>282.82244172580198</v>
      </c>
      <c r="G86" s="11">
        <v>0.29939563805688901</v>
      </c>
    </row>
    <row r="87" spans="1:7" x14ac:dyDescent="0.2">
      <c r="A87" t="s">
        <v>207</v>
      </c>
      <c r="B87" t="s">
        <v>246</v>
      </c>
      <c r="C87" s="7">
        <v>5.3162911600826499E-4</v>
      </c>
      <c r="D87" s="7">
        <v>4.1225880503847E-4</v>
      </c>
      <c r="E87" s="7">
        <v>4.5903076272580398E-4</v>
      </c>
      <c r="F87" s="7">
        <v>2.4140299714606898E-2</v>
      </c>
      <c r="G87" s="11">
        <v>1.90151227678442E-2</v>
      </c>
    </row>
    <row r="88" spans="1:7" x14ac:dyDescent="0.2">
      <c r="A88" t="s">
        <v>188</v>
      </c>
      <c r="B88" t="s">
        <v>402</v>
      </c>
      <c r="C88" s="7">
        <v>0</v>
      </c>
      <c r="D88" s="7">
        <v>0</v>
      </c>
      <c r="E88" s="7">
        <v>0</v>
      </c>
      <c r="F88" s="7">
        <v>0.159140765376</v>
      </c>
      <c r="G88" s="11">
        <v>0</v>
      </c>
    </row>
    <row r="89" spans="1:7" x14ac:dyDescent="0.2">
      <c r="A89" t="s">
        <v>189</v>
      </c>
      <c r="B89" t="s">
        <v>230</v>
      </c>
      <c r="C89" s="7">
        <v>8.8297735794455097</v>
      </c>
      <c r="D89" s="7">
        <v>6.8471643012228496</v>
      </c>
      <c r="E89" s="7">
        <v>7.6239949596854002</v>
      </c>
      <c r="F89" s="7">
        <v>4.5749510463744002E-2</v>
      </c>
      <c r="G89" s="11">
        <v>166.64648173071299</v>
      </c>
    </row>
    <row r="90" spans="1:7" x14ac:dyDescent="0.2">
      <c r="A90" t="s">
        <v>192</v>
      </c>
      <c r="B90" t="s">
        <v>41</v>
      </c>
      <c r="C90" s="7">
        <v>8.2553011080077194</v>
      </c>
      <c r="D90" s="7">
        <v>8.0593863924026898</v>
      </c>
      <c r="E90" s="7">
        <v>8.1378694143605408</v>
      </c>
      <c r="F90" s="7">
        <v>16.085378926078999</v>
      </c>
      <c r="G90" s="11">
        <v>0.50591717184645901</v>
      </c>
    </row>
    <row r="91" spans="1:7" x14ac:dyDescent="0.2">
      <c r="A91" t="s">
        <v>209</v>
      </c>
      <c r="B91" t="s">
        <v>209</v>
      </c>
      <c r="C91" s="7">
        <v>245.22266756355501</v>
      </c>
      <c r="D91" s="7">
        <v>200.50426266779999</v>
      </c>
      <c r="E91" s="7">
        <v>217.73367763820599</v>
      </c>
      <c r="F91" s="7">
        <v>2116.1720202894498</v>
      </c>
      <c r="G91" s="11">
        <f>E91/F91</f>
        <v>0.10289034896530973</v>
      </c>
    </row>
  </sheetData>
  <pageMargins left="0.7" right="0.7" top="0.75" bottom="0.75" header="0.3" footer="0.3"/>
  <pageSetup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2ECD0-FF19-7C47-A9DC-5AFA1EB5C38C}">
  <dimension ref="A1:G198"/>
  <sheetViews>
    <sheetView topLeftCell="A167" workbookViewId="0">
      <selection activeCell="F198" sqref="F198"/>
    </sheetView>
  </sheetViews>
  <sheetFormatPr baseColWidth="10" defaultRowHeight="16" x14ac:dyDescent="0.2"/>
  <cols>
    <col min="2" max="2" width="20.83203125" customWidth="1"/>
  </cols>
  <sheetData>
    <row r="1" spans="1:7" s="10" customFormat="1" x14ac:dyDescent="0.2">
      <c r="A1" t="s">
        <v>45</v>
      </c>
      <c r="B1" t="s">
        <v>430</v>
      </c>
      <c r="C1" t="s">
        <v>441</v>
      </c>
      <c r="D1" t="s">
        <v>442</v>
      </c>
      <c r="E1" t="s">
        <v>443</v>
      </c>
      <c r="F1" t="s">
        <v>431</v>
      </c>
      <c r="G1" t="s">
        <v>432</v>
      </c>
    </row>
    <row r="2" spans="1:7" x14ac:dyDescent="0.2">
      <c r="A2" t="s">
        <v>254</v>
      </c>
      <c r="B2" t="s">
        <v>255</v>
      </c>
      <c r="C2">
        <v>0</v>
      </c>
      <c r="D2">
        <v>0</v>
      </c>
      <c r="E2">
        <v>0</v>
      </c>
      <c r="F2">
        <v>0.40361240054437703</v>
      </c>
      <c r="G2">
        <v>0</v>
      </c>
    </row>
    <row r="3" spans="1:7" x14ac:dyDescent="0.2">
      <c r="A3" t="s">
        <v>256</v>
      </c>
      <c r="B3" t="s">
        <v>419</v>
      </c>
      <c r="C3">
        <v>0.66865373829565</v>
      </c>
      <c r="D3">
        <v>0.43203118061296503</v>
      </c>
      <c r="E3">
        <v>0.52211561633454595</v>
      </c>
      <c r="G3">
        <v>9.8254365758570095E-3</v>
      </c>
    </row>
    <row r="4" spans="1:7" x14ac:dyDescent="0.2">
      <c r="A4" t="s">
        <v>50</v>
      </c>
      <c r="B4" t="s">
        <v>257</v>
      </c>
      <c r="C4">
        <v>0</v>
      </c>
      <c r="D4">
        <v>0</v>
      </c>
      <c r="E4">
        <v>0</v>
      </c>
      <c r="F4">
        <v>1.8179531158172</v>
      </c>
      <c r="G4">
        <v>0</v>
      </c>
    </row>
    <row r="5" spans="1:7" x14ac:dyDescent="0.2">
      <c r="A5" t="s">
        <v>198</v>
      </c>
      <c r="B5" t="s">
        <v>223</v>
      </c>
      <c r="C5">
        <v>6.6873673419506202E-3</v>
      </c>
      <c r="D5">
        <v>6.7055586335100304E-3</v>
      </c>
      <c r="E5">
        <v>6.6993071549563401E-3</v>
      </c>
      <c r="F5">
        <v>7.9708765962240007E-3</v>
      </c>
      <c r="G5">
        <v>0.84047307395650395</v>
      </c>
    </row>
    <row r="6" spans="1:7" x14ac:dyDescent="0.2">
      <c r="A6" t="s">
        <v>51</v>
      </c>
      <c r="B6" t="s">
        <v>258</v>
      </c>
      <c r="C6">
        <v>1.65460018273522E-4</v>
      </c>
      <c r="D6">
        <v>1.15802205770753E-4</v>
      </c>
      <c r="E6">
        <v>1.3534337821100199E-4</v>
      </c>
      <c r="F6">
        <v>0.31512953553711998</v>
      </c>
      <c r="G6">
        <v>4.2948490366133798E-4</v>
      </c>
    </row>
    <row r="7" spans="1:7" x14ac:dyDescent="0.2">
      <c r="A7" t="s">
        <v>259</v>
      </c>
      <c r="B7" t="s">
        <v>420</v>
      </c>
      <c r="C7">
        <v>0.69882553853126195</v>
      </c>
      <c r="D7">
        <v>0.41408475720050297</v>
      </c>
      <c r="E7">
        <v>0.52657073644921404</v>
      </c>
      <c r="G7">
        <v>6.1772105682608497E-4</v>
      </c>
    </row>
    <row r="8" spans="1:7" x14ac:dyDescent="0.2">
      <c r="A8" t="s">
        <v>197</v>
      </c>
      <c r="B8" t="s">
        <v>222</v>
      </c>
      <c r="C8">
        <v>0</v>
      </c>
      <c r="D8">
        <v>0</v>
      </c>
      <c r="E8">
        <v>0</v>
      </c>
      <c r="F8">
        <v>9.2028901742616104E-2</v>
      </c>
      <c r="G8">
        <v>0</v>
      </c>
    </row>
    <row r="9" spans="1:7" x14ac:dyDescent="0.2">
      <c r="A9" t="s">
        <v>52</v>
      </c>
      <c r="B9" t="s">
        <v>260</v>
      </c>
      <c r="C9">
        <v>2.4947084326531201</v>
      </c>
      <c r="D9">
        <v>2.1475567575629699</v>
      </c>
      <c r="E9">
        <v>2.2743776287304098</v>
      </c>
      <c r="F9">
        <v>11.486409319927001</v>
      </c>
      <c r="G9">
        <v>0.198005970828912</v>
      </c>
    </row>
    <row r="10" spans="1:7" x14ac:dyDescent="0.2">
      <c r="A10" t="s">
        <v>53</v>
      </c>
      <c r="B10" t="s">
        <v>24</v>
      </c>
      <c r="C10">
        <v>3.0270919665980101E-2</v>
      </c>
      <c r="D10">
        <v>2.3357769367786E-2</v>
      </c>
      <c r="E10">
        <v>2.6033331608269501E-2</v>
      </c>
      <c r="F10">
        <v>12.372540210625299</v>
      </c>
      <c r="G10">
        <v>2.10412180240178E-3</v>
      </c>
    </row>
    <row r="11" spans="1:7" x14ac:dyDescent="0.2">
      <c r="A11" t="s">
        <v>54</v>
      </c>
      <c r="B11" t="s">
        <v>261</v>
      </c>
      <c r="C11">
        <v>5.7182595270033802E-5</v>
      </c>
      <c r="D11">
        <v>5.6843447110988598E-5</v>
      </c>
      <c r="E11">
        <v>5.7025949497706199E-5</v>
      </c>
      <c r="F11">
        <v>0.30758973400242301</v>
      </c>
      <c r="G11">
        <v>1.8539614035771799E-4</v>
      </c>
    </row>
    <row r="12" spans="1:7" x14ac:dyDescent="0.2">
      <c r="A12" t="s">
        <v>262</v>
      </c>
      <c r="B12" t="s">
        <v>421</v>
      </c>
      <c r="C12">
        <v>0.43488586306302102</v>
      </c>
      <c r="D12">
        <v>0.223117162696164</v>
      </c>
      <c r="E12">
        <v>0.30840192129955302</v>
      </c>
      <c r="G12">
        <v>6.3674483163475603E-4</v>
      </c>
    </row>
    <row r="13" spans="1:7" x14ac:dyDescent="0.2">
      <c r="A13" t="s">
        <v>263</v>
      </c>
      <c r="B13" t="s">
        <v>264</v>
      </c>
      <c r="C13">
        <v>1.5237083427288899E-3</v>
      </c>
      <c r="D13">
        <v>1.5038129578825699E-3</v>
      </c>
      <c r="E13">
        <v>1.5132986916108801E-3</v>
      </c>
      <c r="F13">
        <v>1.9622748287232001E-2</v>
      </c>
      <c r="G13">
        <v>7.7119609825273105E-2</v>
      </c>
    </row>
    <row r="14" spans="1:7" x14ac:dyDescent="0.2">
      <c r="A14" t="s">
        <v>199</v>
      </c>
      <c r="B14" t="s">
        <v>224</v>
      </c>
      <c r="C14">
        <v>4.1769819083751797E-4</v>
      </c>
      <c r="D14">
        <v>3.8926085237988201E-4</v>
      </c>
      <c r="E14">
        <v>4.0017332024724E-4</v>
      </c>
      <c r="F14">
        <v>3.38060453895754E-2</v>
      </c>
      <c r="G14">
        <v>1.18373301471884E-2</v>
      </c>
    </row>
    <row r="15" spans="1:7" x14ac:dyDescent="0.2">
      <c r="A15" t="s">
        <v>55</v>
      </c>
      <c r="B15" t="s">
        <v>25</v>
      </c>
      <c r="C15">
        <v>0.85434258760315096</v>
      </c>
      <c r="D15">
        <v>0.46784689949818797</v>
      </c>
      <c r="E15">
        <v>0.561542221475828</v>
      </c>
      <c r="F15">
        <v>42.973629208677998</v>
      </c>
      <c r="G15">
        <v>1.3067135166755501E-2</v>
      </c>
    </row>
    <row r="16" spans="1:7" x14ac:dyDescent="0.2">
      <c r="A16" t="s">
        <v>56</v>
      </c>
      <c r="B16" t="s">
        <v>0</v>
      </c>
      <c r="C16">
        <v>3.04123867191334</v>
      </c>
      <c r="D16">
        <v>1.76795365538353</v>
      </c>
      <c r="E16">
        <v>2.2749137888330999</v>
      </c>
      <c r="F16">
        <v>9.1564900827107003</v>
      </c>
      <c r="G16">
        <v>0.24844823379742401</v>
      </c>
    </row>
    <row r="17" spans="1:7" x14ac:dyDescent="0.2">
      <c r="A17" t="s">
        <v>265</v>
      </c>
      <c r="B17" t="s">
        <v>266</v>
      </c>
      <c r="C17">
        <v>1.2111201534999801E-3</v>
      </c>
      <c r="D17">
        <v>3.9272419777976999E-4</v>
      </c>
      <c r="E17">
        <v>7.0159367355983901E-4</v>
      </c>
      <c r="F17">
        <v>1.6391042115737799</v>
      </c>
      <c r="G17">
        <v>4.2803481841231301E-4</v>
      </c>
    </row>
    <row r="18" spans="1:7" x14ac:dyDescent="0.2">
      <c r="A18" t="s">
        <v>57</v>
      </c>
      <c r="B18" t="s">
        <v>1</v>
      </c>
      <c r="C18">
        <v>5.9376508308655298</v>
      </c>
      <c r="D18">
        <v>4.6195169049651099</v>
      </c>
      <c r="E18">
        <v>5.1309027005538601</v>
      </c>
      <c r="F18">
        <v>17.9308242709774</v>
      </c>
      <c r="G18">
        <v>0.28614985139632798</v>
      </c>
    </row>
    <row r="19" spans="1:7" x14ac:dyDescent="0.2">
      <c r="A19" t="s">
        <v>58</v>
      </c>
      <c r="B19" t="s">
        <v>267</v>
      </c>
      <c r="C19">
        <v>1.41724046592284E-3</v>
      </c>
      <c r="D19">
        <v>8.6120736472716395E-4</v>
      </c>
      <c r="E19">
        <v>1.1010268158451199E-3</v>
      </c>
      <c r="F19">
        <v>0.48960233581345702</v>
      </c>
      <c r="G19">
        <v>2.2488185519291002E-3</v>
      </c>
    </row>
    <row r="20" spans="1:7" x14ac:dyDescent="0.2">
      <c r="A20" t="s">
        <v>59</v>
      </c>
      <c r="B20" t="s">
        <v>268</v>
      </c>
      <c r="C20">
        <v>2.6517564437044099E-3</v>
      </c>
      <c r="D20">
        <v>1.93109599963435E-3</v>
      </c>
      <c r="E20">
        <v>2.2035470180283298E-3</v>
      </c>
      <c r="F20">
        <v>0.54627118563800203</v>
      </c>
      <c r="G20">
        <v>4.0337969052033299E-3</v>
      </c>
    </row>
    <row r="21" spans="1:7" x14ac:dyDescent="0.2">
      <c r="A21" t="s">
        <v>60</v>
      </c>
      <c r="B21" t="s">
        <v>269</v>
      </c>
      <c r="C21">
        <v>3.2111828705310599E-3</v>
      </c>
      <c r="D21">
        <v>1.18090099389896E-3</v>
      </c>
      <c r="E21">
        <v>1.9865460121437301E-3</v>
      </c>
      <c r="F21">
        <v>11.520817255449799</v>
      </c>
      <c r="G21">
        <v>1.7243099756694799E-4</v>
      </c>
    </row>
    <row r="22" spans="1:7" x14ac:dyDescent="0.2">
      <c r="A22" t="s">
        <v>61</v>
      </c>
      <c r="B22" t="s">
        <v>270</v>
      </c>
      <c r="C22">
        <v>0.138590746950152</v>
      </c>
      <c r="D22">
        <v>0.10227108481250401</v>
      </c>
      <c r="E22">
        <v>0.115899256613456</v>
      </c>
      <c r="F22">
        <v>2.3265382336737499</v>
      </c>
      <c r="G22">
        <v>4.9816183949164899E-2</v>
      </c>
    </row>
    <row r="23" spans="1:7" x14ac:dyDescent="0.2">
      <c r="A23" t="s">
        <v>62</v>
      </c>
      <c r="B23" t="s">
        <v>227</v>
      </c>
      <c r="C23">
        <v>0.11805213963047501</v>
      </c>
      <c r="D23">
        <v>0.112395595306246</v>
      </c>
      <c r="E23">
        <v>0.114815189907055</v>
      </c>
      <c r="F23">
        <v>1.0877867465650699</v>
      </c>
      <c r="G23">
        <v>0.105549355394897</v>
      </c>
    </row>
    <row r="24" spans="1:7" x14ac:dyDescent="0.2">
      <c r="A24" t="s">
        <v>63</v>
      </c>
      <c r="B24" t="s">
        <v>226</v>
      </c>
      <c r="C24">
        <v>0.190688176884342</v>
      </c>
      <c r="D24">
        <v>0.17622708119313901</v>
      </c>
      <c r="E24">
        <v>0.181326618784664</v>
      </c>
      <c r="F24">
        <v>1.06348468808602E-3</v>
      </c>
      <c r="G24">
        <v>170.50233145434601</v>
      </c>
    </row>
    <row r="25" spans="1:7" x14ac:dyDescent="0.2">
      <c r="A25" t="s">
        <v>64</v>
      </c>
      <c r="B25" t="s">
        <v>271</v>
      </c>
      <c r="C25">
        <v>1.1645014689345701E-2</v>
      </c>
      <c r="D25">
        <v>8.9083842641533104E-3</v>
      </c>
      <c r="E25">
        <v>9.7211823877055605E-3</v>
      </c>
      <c r="F25">
        <v>0.37750794404389199</v>
      </c>
      <c r="G25">
        <v>2.57509346255646E-2</v>
      </c>
    </row>
    <row r="26" spans="1:7" x14ac:dyDescent="0.2">
      <c r="A26" t="s">
        <v>65</v>
      </c>
      <c r="B26" t="s">
        <v>272</v>
      </c>
      <c r="C26">
        <v>8.1280558342175903E-4</v>
      </c>
      <c r="D26">
        <v>4.4689516706956299E-4</v>
      </c>
      <c r="E26">
        <v>5.9495790714764402E-4</v>
      </c>
      <c r="F26">
        <v>1.3506360312457399</v>
      </c>
      <c r="G26">
        <v>4.40502025256125E-4</v>
      </c>
    </row>
    <row r="27" spans="1:7" x14ac:dyDescent="0.2">
      <c r="A27" t="s">
        <v>202</v>
      </c>
      <c r="B27" t="s">
        <v>229</v>
      </c>
      <c r="C27">
        <v>0</v>
      </c>
      <c r="D27">
        <v>0</v>
      </c>
      <c r="E27">
        <v>0</v>
      </c>
      <c r="F27">
        <v>8.7541915818873703E-2</v>
      </c>
      <c r="G27">
        <v>0</v>
      </c>
    </row>
    <row r="28" spans="1:7" x14ac:dyDescent="0.2">
      <c r="A28" t="s">
        <v>66</v>
      </c>
      <c r="B28" t="s">
        <v>26</v>
      </c>
      <c r="C28">
        <v>19.454272252882699</v>
      </c>
      <c r="D28">
        <v>19.2194680175805</v>
      </c>
      <c r="E28">
        <v>19.266218780022399</v>
      </c>
      <c r="F28">
        <v>0.197257054432666</v>
      </c>
      <c r="G28">
        <v>97.670619869257905</v>
      </c>
    </row>
    <row r="29" spans="1:7" x14ac:dyDescent="0.2">
      <c r="A29" t="s">
        <v>67</v>
      </c>
      <c r="B29" t="s">
        <v>273</v>
      </c>
      <c r="C29">
        <v>2.25007924821656E-3</v>
      </c>
      <c r="D29">
        <v>1.2177353272247401E-3</v>
      </c>
      <c r="E29">
        <v>1.60914623954278E-3</v>
      </c>
      <c r="F29">
        <v>1.1183640403413999</v>
      </c>
      <c r="G29">
        <v>1.43883939531136E-3</v>
      </c>
    </row>
    <row r="30" spans="1:7" x14ac:dyDescent="0.2">
      <c r="A30" t="s">
        <v>68</v>
      </c>
      <c r="B30" t="s">
        <v>27</v>
      </c>
      <c r="C30">
        <v>0.66989317272017002</v>
      </c>
      <c r="D30">
        <v>0.56155980536240302</v>
      </c>
      <c r="E30">
        <v>0.60394843071448501</v>
      </c>
      <c r="F30">
        <v>40.765591535470598</v>
      </c>
      <c r="G30">
        <v>1.48151518956614E-2</v>
      </c>
    </row>
    <row r="31" spans="1:7" x14ac:dyDescent="0.2">
      <c r="A31" t="s">
        <v>201</v>
      </c>
      <c r="B31" t="s">
        <v>228</v>
      </c>
      <c r="C31">
        <v>2.4277835899626101</v>
      </c>
      <c r="D31">
        <v>2.02382080609453</v>
      </c>
      <c r="E31">
        <v>2.17563647067385</v>
      </c>
      <c r="F31">
        <v>0.29279982915084302</v>
      </c>
      <c r="G31">
        <v>7.4304567628453704</v>
      </c>
    </row>
    <row r="32" spans="1:7" x14ac:dyDescent="0.2">
      <c r="A32" t="s">
        <v>69</v>
      </c>
      <c r="B32" t="s">
        <v>274</v>
      </c>
      <c r="C32">
        <v>1.77343971057356E-3</v>
      </c>
      <c r="D32">
        <v>1.00661181395412E-3</v>
      </c>
      <c r="E32">
        <v>1.3120658831298601E-3</v>
      </c>
      <c r="F32">
        <v>0.38765298310540403</v>
      </c>
      <c r="G32">
        <v>3.3846402331775801E-3</v>
      </c>
    </row>
    <row r="33" spans="1:7" x14ac:dyDescent="0.2">
      <c r="A33" t="s">
        <v>275</v>
      </c>
      <c r="B33" t="s">
        <v>276</v>
      </c>
      <c r="C33">
        <v>0</v>
      </c>
      <c r="D33">
        <v>0</v>
      </c>
      <c r="E33">
        <v>0</v>
      </c>
      <c r="F33">
        <v>7.0286285559524805E-2</v>
      </c>
      <c r="G33">
        <v>0</v>
      </c>
    </row>
    <row r="34" spans="1:7" x14ac:dyDescent="0.2">
      <c r="A34" t="s">
        <v>70</v>
      </c>
      <c r="B34" t="s">
        <v>277</v>
      </c>
      <c r="C34">
        <v>6.5657280843626504E-3</v>
      </c>
      <c r="D34">
        <v>5.2329121146257301E-3</v>
      </c>
      <c r="E34">
        <v>5.7497968770916404E-3</v>
      </c>
      <c r="F34">
        <v>0.51857931704198401</v>
      </c>
      <c r="G34">
        <v>1.10875939092382E-2</v>
      </c>
    </row>
    <row r="35" spans="1:7" x14ac:dyDescent="0.2">
      <c r="A35" t="s">
        <v>278</v>
      </c>
      <c r="B35" t="s">
        <v>279</v>
      </c>
      <c r="C35">
        <v>1.4175468470674899E-4</v>
      </c>
      <c r="D35">
        <v>1.4099044535571199E-4</v>
      </c>
      <c r="E35">
        <v>1.4139338895955499E-4</v>
      </c>
      <c r="F35">
        <v>6.9648257983143794E-2</v>
      </c>
      <c r="G35">
        <v>2.0301066107608098E-3</v>
      </c>
    </row>
    <row r="36" spans="1:7" x14ac:dyDescent="0.2">
      <c r="A36" t="s">
        <v>71</v>
      </c>
      <c r="B36" t="s">
        <v>28</v>
      </c>
      <c r="C36">
        <v>0.19916268410304599</v>
      </c>
      <c r="D36">
        <v>0.12973034567872499</v>
      </c>
      <c r="E36">
        <v>0.15749604145502499</v>
      </c>
      <c r="F36">
        <v>78.217406239668804</v>
      </c>
      <c r="G36">
        <v>2.0135676830350998E-3</v>
      </c>
    </row>
    <row r="37" spans="1:7" x14ac:dyDescent="0.2">
      <c r="A37" t="s">
        <v>72</v>
      </c>
      <c r="B37" t="s">
        <v>39</v>
      </c>
      <c r="C37">
        <v>11.737193040573001</v>
      </c>
      <c r="D37">
        <v>10.5691333151668</v>
      </c>
      <c r="E37">
        <v>11.014133585703799</v>
      </c>
      <c r="F37">
        <v>22.740102207250601</v>
      </c>
      <c r="G37">
        <v>0.48434846445817398</v>
      </c>
    </row>
    <row r="38" spans="1:7" x14ac:dyDescent="0.2">
      <c r="A38" t="s">
        <v>73</v>
      </c>
      <c r="B38" t="s">
        <v>29</v>
      </c>
      <c r="C38">
        <v>0.42021261693637502</v>
      </c>
      <c r="D38">
        <v>0.30678006732651097</v>
      </c>
      <c r="E38">
        <v>0.35056384098673199</v>
      </c>
      <c r="F38">
        <v>13.7762467309659</v>
      </c>
      <c r="G38">
        <v>2.5446977528265701E-2</v>
      </c>
    </row>
    <row r="39" spans="1:7" x14ac:dyDescent="0.2">
      <c r="A39" t="s">
        <v>74</v>
      </c>
      <c r="B39" t="s">
        <v>211</v>
      </c>
      <c r="C39">
        <v>1.7977482492980901</v>
      </c>
      <c r="D39">
        <v>1.5051713425592299</v>
      </c>
      <c r="E39">
        <v>1.6204167275754999</v>
      </c>
      <c r="F39">
        <v>583.67774575914405</v>
      </c>
      <c r="G39">
        <v>2.7762181089634498E-3</v>
      </c>
    </row>
    <row r="40" spans="1:7" x14ac:dyDescent="0.2">
      <c r="A40" t="s">
        <v>75</v>
      </c>
      <c r="B40" t="s">
        <v>280</v>
      </c>
      <c r="C40">
        <v>8.3572173955822199E-3</v>
      </c>
      <c r="D40">
        <v>6.2373847370961596E-3</v>
      </c>
      <c r="E40">
        <v>7.0498488069467699E-3</v>
      </c>
      <c r="F40">
        <v>1.9874903634610801</v>
      </c>
      <c r="G40">
        <v>3.54711093777075E-3</v>
      </c>
    </row>
    <row r="41" spans="1:7" x14ac:dyDescent="0.2">
      <c r="A41" t="s">
        <v>76</v>
      </c>
      <c r="B41" t="s">
        <v>281</v>
      </c>
      <c r="C41">
        <v>0</v>
      </c>
      <c r="D41">
        <v>0</v>
      </c>
      <c r="E41">
        <v>0</v>
      </c>
      <c r="F41">
        <v>1.2548120760313299</v>
      </c>
      <c r="G41">
        <v>0</v>
      </c>
    </row>
    <row r="42" spans="1:7" x14ac:dyDescent="0.2">
      <c r="A42" t="s">
        <v>282</v>
      </c>
      <c r="B42" t="s">
        <v>283</v>
      </c>
      <c r="C42">
        <v>5.0829961752206704E-4</v>
      </c>
      <c r="D42">
        <v>1.18745387799672E-4</v>
      </c>
      <c r="E42">
        <v>2.6514094471633199E-4</v>
      </c>
      <c r="F42">
        <v>1.5319296532526001</v>
      </c>
      <c r="G42">
        <v>1.7307644913941301E-4</v>
      </c>
    </row>
    <row r="43" spans="1:7" x14ac:dyDescent="0.2">
      <c r="A43" t="s">
        <v>77</v>
      </c>
      <c r="B43" t="s">
        <v>284</v>
      </c>
      <c r="C43">
        <v>7.8135387253495999E-3</v>
      </c>
      <c r="D43">
        <v>7.5814598316725004E-3</v>
      </c>
      <c r="E43">
        <v>7.6745894888447701E-3</v>
      </c>
      <c r="F43">
        <v>0.36993255706063</v>
      </c>
      <c r="G43">
        <v>2.07459152820306E-2</v>
      </c>
    </row>
    <row r="44" spans="1:7" x14ac:dyDescent="0.2">
      <c r="A44" t="s">
        <v>285</v>
      </c>
      <c r="B44" t="s">
        <v>286</v>
      </c>
      <c r="C44">
        <v>3.46927759863099E-3</v>
      </c>
      <c r="D44">
        <v>3.4639497667632701E-3</v>
      </c>
      <c r="E44">
        <v>3.4685212134498E-3</v>
      </c>
      <c r="F44">
        <v>6.9745170216960004E-3</v>
      </c>
      <c r="G44">
        <v>0.49731346309143498</v>
      </c>
    </row>
    <row r="45" spans="1:7" x14ac:dyDescent="0.2">
      <c r="A45" t="s">
        <v>78</v>
      </c>
      <c r="B45" t="s">
        <v>219</v>
      </c>
      <c r="C45">
        <v>1.0808146037065799E-2</v>
      </c>
      <c r="D45">
        <v>4.5194302437226597E-3</v>
      </c>
      <c r="E45">
        <v>6.8728057503736201E-3</v>
      </c>
      <c r="F45">
        <v>8.8153415293803796</v>
      </c>
      <c r="G45">
        <v>7.79641461135392E-4</v>
      </c>
    </row>
    <row r="46" spans="1:7" x14ac:dyDescent="0.2">
      <c r="A46" t="s">
        <v>196</v>
      </c>
      <c r="B46" t="s">
        <v>220</v>
      </c>
      <c r="C46">
        <v>0.336733654563177</v>
      </c>
      <c r="D46">
        <v>0.30786120252107302</v>
      </c>
      <c r="E46">
        <v>0.31899386889039899</v>
      </c>
      <c r="F46">
        <v>1.48195790045933</v>
      </c>
      <c r="G46">
        <v>0.215251640273673</v>
      </c>
    </row>
    <row r="47" spans="1:7" x14ac:dyDescent="0.2">
      <c r="A47" t="s">
        <v>80</v>
      </c>
      <c r="B47" t="s">
        <v>231</v>
      </c>
      <c r="C47">
        <v>3.4327662097786003E-2</v>
      </c>
      <c r="D47">
        <v>3.4066261773653003E-2</v>
      </c>
      <c r="E47">
        <v>3.4190700565902503E-2</v>
      </c>
      <c r="F47">
        <v>7.4716242226209997E-2</v>
      </c>
      <c r="G47">
        <v>0.45760733606472198</v>
      </c>
    </row>
    <row r="48" spans="1:7" x14ac:dyDescent="0.2">
      <c r="A48" t="s">
        <v>81</v>
      </c>
      <c r="B48" t="s">
        <v>210</v>
      </c>
      <c r="C48">
        <v>13.0589877704579</v>
      </c>
      <c r="D48">
        <v>12.7342196263814</v>
      </c>
      <c r="E48">
        <v>12.856126837017699</v>
      </c>
      <c r="F48">
        <v>0.16684521380220099</v>
      </c>
      <c r="G48">
        <v>77.054214166784107</v>
      </c>
    </row>
    <row r="49" spans="1:7" x14ac:dyDescent="0.2">
      <c r="A49" t="s">
        <v>82</v>
      </c>
      <c r="B49" t="s">
        <v>2</v>
      </c>
      <c r="C49">
        <v>0.35995179391880899</v>
      </c>
      <c r="D49">
        <v>0.33433963320723098</v>
      </c>
      <c r="E49">
        <v>0.34408067775801199</v>
      </c>
      <c r="F49">
        <v>1.5314020251457701</v>
      </c>
      <c r="G49">
        <v>0.224683441779608</v>
      </c>
    </row>
    <row r="50" spans="1:7" x14ac:dyDescent="0.2">
      <c r="A50" t="s">
        <v>83</v>
      </c>
      <c r="B50" t="s">
        <v>215</v>
      </c>
      <c r="C50">
        <v>0.18487695299054899</v>
      </c>
      <c r="D50">
        <v>0.16120592125268199</v>
      </c>
      <c r="E50">
        <v>0.17134770871841501</v>
      </c>
      <c r="F50">
        <v>7.47097530551157</v>
      </c>
      <c r="G50">
        <v>2.29351191392651E-2</v>
      </c>
    </row>
    <row r="51" spans="1:7" x14ac:dyDescent="0.2">
      <c r="A51" t="s">
        <v>84</v>
      </c>
      <c r="B51" t="s">
        <v>7</v>
      </c>
      <c r="C51">
        <v>8.5844641044002898</v>
      </c>
      <c r="D51">
        <v>3.8939213242213202</v>
      </c>
      <c r="E51">
        <v>5.8041548227244402</v>
      </c>
      <c r="F51">
        <v>64.831710658851705</v>
      </c>
      <c r="G51">
        <v>8.9526479615295806E-2</v>
      </c>
    </row>
    <row r="52" spans="1:7" x14ac:dyDescent="0.2">
      <c r="A52" t="s">
        <v>86</v>
      </c>
      <c r="B52" t="s">
        <v>3</v>
      </c>
      <c r="C52">
        <v>1.8245308205449</v>
      </c>
      <c r="D52">
        <v>1.39444978714847</v>
      </c>
      <c r="E52">
        <v>1.5610740337103799</v>
      </c>
      <c r="F52">
        <v>9.6415471390354792</v>
      </c>
      <c r="G52">
        <v>0.16191115504586301</v>
      </c>
    </row>
    <row r="53" spans="1:7" x14ac:dyDescent="0.2">
      <c r="A53" t="s">
        <v>287</v>
      </c>
      <c r="B53" t="s">
        <v>288</v>
      </c>
      <c r="C53">
        <v>6.3901320339378898E-2</v>
      </c>
      <c r="D53">
        <v>5.2397425258919703E-2</v>
      </c>
      <c r="E53">
        <v>5.6934463821885897E-2</v>
      </c>
      <c r="F53">
        <v>1.7644374663570599</v>
      </c>
      <c r="G53">
        <v>3.2267770837713802E-2</v>
      </c>
    </row>
    <row r="54" spans="1:7" x14ac:dyDescent="0.2">
      <c r="A54" t="s">
        <v>87</v>
      </c>
      <c r="B54" t="s">
        <v>289</v>
      </c>
      <c r="C54">
        <v>1.24653765655767E-2</v>
      </c>
      <c r="D54">
        <v>1.22207575454186E-2</v>
      </c>
      <c r="E54">
        <v>1.23285256764743E-2</v>
      </c>
      <c r="F54">
        <v>4.5243645767749303</v>
      </c>
      <c r="G54">
        <v>2.7249187078690999E-3</v>
      </c>
    </row>
    <row r="55" spans="1:7" x14ac:dyDescent="0.2">
      <c r="A55" t="s">
        <v>88</v>
      </c>
      <c r="B55" t="s">
        <v>290</v>
      </c>
      <c r="C55">
        <v>4.6826017865194303E-2</v>
      </c>
      <c r="D55">
        <v>3.5410809174968E-2</v>
      </c>
      <c r="E55">
        <v>3.9770112806638003E-2</v>
      </c>
      <c r="F55">
        <v>2.9383160299210198</v>
      </c>
      <c r="G55">
        <v>1.3535001817931399E-2</v>
      </c>
    </row>
    <row r="56" spans="1:7" x14ac:dyDescent="0.2">
      <c r="A56" t="s">
        <v>89</v>
      </c>
      <c r="B56" t="s">
        <v>291</v>
      </c>
      <c r="C56">
        <v>4.4672257599340202E-2</v>
      </c>
      <c r="D56">
        <v>3.6810816918095603E-2</v>
      </c>
      <c r="E56">
        <v>3.9812200746422201E-2</v>
      </c>
      <c r="F56">
        <v>13.1285823997272</v>
      </c>
      <c r="G56">
        <v>3.0324828328189999E-3</v>
      </c>
    </row>
    <row r="57" spans="1:7" x14ac:dyDescent="0.2">
      <c r="A57" t="s">
        <v>90</v>
      </c>
      <c r="B57" t="s">
        <v>22</v>
      </c>
      <c r="C57">
        <v>3.6103511018135701</v>
      </c>
      <c r="D57">
        <v>1.29187343730916</v>
      </c>
      <c r="E57">
        <v>2.1902344871689698</v>
      </c>
      <c r="F57">
        <v>25.8860920380903</v>
      </c>
      <c r="G57">
        <v>8.4610472834065906E-2</v>
      </c>
    </row>
    <row r="58" spans="1:7" x14ac:dyDescent="0.2">
      <c r="A58" t="s">
        <v>91</v>
      </c>
      <c r="B58" t="s">
        <v>4</v>
      </c>
      <c r="C58">
        <v>0.132486377977661</v>
      </c>
      <c r="D58">
        <v>7.1087874832044998E-2</v>
      </c>
      <c r="E58">
        <v>9.4574095031642505E-2</v>
      </c>
      <c r="F58">
        <v>0.57476483780907694</v>
      </c>
      <c r="G58">
        <v>0.16454398183463301</v>
      </c>
    </row>
    <row r="59" spans="1:7" x14ac:dyDescent="0.2">
      <c r="A59" t="s">
        <v>292</v>
      </c>
      <c r="B59" t="s">
        <v>293</v>
      </c>
      <c r="C59">
        <v>0</v>
      </c>
      <c r="D59">
        <v>0</v>
      </c>
      <c r="E59">
        <v>0</v>
      </c>
      <c r="F59">
        <v>3.07935673113115</v>
      </c>
      <c r="G59">
        <v>0</v>
      </c>
    </row>
    <row r="60" spans="1:7" x14ac:dyDescent="0.2">
      <c r="A60" t="s">
        <v>294</v>
      </c>
      <c r="B60" t="s">
        <v>422</v>
      </c>
      <c r="C60">
        <v>10.970672750225599</v>
      </c>
      <c r="D60">
        <v>8.1056837415438707</v>
      </c>
      <c r="E60">
        <v>9.2667096080697</v>
      </c>
      <c r="G60">
        <v>1.76221281436655E-2</v>
      </c>
    </row>
    <row r="61" spans="1:7" x14ac:dyDescent="0.2">
      <c r="A61" t="s">
        <v>92</v>
      </c>
      <c r="B61" t="s">
        <v>5</v>
      </c>
      <c r="C61">
        <v>1.31231354254545</v>
      </c>
      <c r="D61">
        <v>1.01978046127765</v>
      </c>
      <c r="E61">
        <v>1.1372210254989501</v>
      </c>
      <c r="F61">
        <v>5.7318930832059101</v>
      </c>
      <c r="G61">
        <v>0.198402344389663</v>
      </c>
    </row>
    <row r="62" spans="1:7" x14ac:dyDescent="0.2">
      <c r="A62" t="s">
        <v>93</v>
      </c>
      <c r="B62" t="s">
        <v>295</v>
      </c>
      <c r="C62">
        <v>0</v>
      </c>
      <c r="D62">
        <v>0</v>
      </c>
      <c r="E62">
        <v>0</v>
      </c>
      <c r="F62">
        <v>0.118905425073315</v>
      </c>
      <c r="G62">
        <v>0</v>
      </c>
    </row>
    <row r="63" spans="1:7" x14ac:dyDescent="0.2">
      <c r="A63" t="s">
        <v>95</v>
      </c>
      <c r="B63" t="s">
        <v>6</v>
      </c>
      <c r="C63">
        <v>0.291707415632599</v>
      </c>
      <c r="D63">
        <v>3.6581896425798802E-2</v>
      </c>
      <c r="E63">
        <v>0.144295537149214</v>
      </c>
      <c r="F63">
        <v>63.5866055489711</v>
      </c>
      <c r="G63">
        <v>2.2692756737593802E-3</v>
      </c>
    </row>
    <row r="64" spans="1:7" x14ac:dyDescent="0.2">
      <c r="A64" t="s">
        <v>296</v>
      </c>
      <c r="B64" t="s">
        <v>297</v>
      </c>
      <c r="C64">
        <v>1.36896247881639E-3</v>
      </c>
      <c r="D64">
        <v>7.0948163428475198E-4</v>
      </c>
      <c r="E64">
        <v>9.6736497743131499E-4</v>
      </c>
      <c r="F64">
        <v>0.10101643246974699</v>
      </c>
      <c r="G64">
        <v>9.5763130193795409E-3</v>
      </c>
    </row>
    <row r="65" spans="1:7" x14ac:dyDescent="0.2">
      <c r="A65" t="s">
        <v>298</v>
      </c>
      <c r="B65" t="s">
        <v>299</v>
      </c>
      <c r="C65">
        <v>0</v>
      </c>
      <c r="D65">
        <v>0</v>
      </c>
      <c r="E65">
        <v>0</v>
      </c>
      <c r="F65">
        <v>2.58745968153745E-2</v>
      </c>
      <c r="G65">
        <v>0</v>
      </c>
    </row>
    <row r="66" spans="1:7" x14ac:dyDescent="0.2">
      <c r="A66" t="s">
        <v>300</v>
      </c>
      <c r="B66" t="s">
        <v>301</v>
      </c>
      <c r="C66">
        <v>0</v>
      </c>
      <c r="D66">
        <v>0</v>
      </c>
      <c r="E66">
        <v>0</v>
      </c>
      <c r="F66">
        <v>0.55956513867341096</v>
      </c>
      <c r="G66">
        <v>0</v>
      </c>
    </row>
    <row r="67" spans="1:7" x14ac:dyDescent="0.2">
      <c r="A67" t="s">
        <v>96</v>
      </c>
      <c r="B67" t="s">
        <v>42</v>
      </c>
      <c r="C67">
        <v>14.769894223386601</v>
      </c>
      <c r="D67">
        <v>10.793327414214099</v>
      </c>
      <c r="E67">
        <v>12.3474181738308</v>
      </c>
      <c r="F67">
        <v>65.546854915954796</v>
      </c>
      <c r="G67">
        <v>0.18837544821430199</v>
      </c>
    </row>
    <row r="68" spans="1:7" x14ac:dyDescent="0.2">
      <c r="A68" t="s">
        <v>97</v>
      </c>
      <c r="B68" t="s">
        <v>302</v>
      </c>
      <c r="C68">
        <v>1.52617815362661E-2</v>
      </c>
      <c r="D68">
        <v>1.27297231800959E-2</v>
      </c>
      <c r="E68">
        <v>1.3719715843926301E-2</v>
      </c>
      <c r="F68">
        <v>0.32072941401159499</v>
      </c>
      <c r="G68">
        <v>4.27766062124579E-2</v>
      </c>
    </row>
    <row r="69" spans="1:7" x14ac:dyDescent="0.2">
      <c r="A69" t="s">
        <v>98</v>
      </c>
      <c r="B69" t="s">
        <v>234</v>
      </c>
      <c r="C69">
        <v>2.2034439911821701E-2</v>
      </c>
      <c r="D69">
        <v>1.8987182967559501E-3</v>
      </c>
      <c r="E69">
        <v>3.2090145622404001E-3</v>
      </c>
      <c r="F69">
        <v>0.13120567146036</v>
      </c>
      <c r="G69">
        <v>2.4457895200131599E-2</v>
      </c>
    </row>
    <row r="70" spans="1:7" x14ac:dyDescent="0.2">
      <c r="A70" t="s">
        <v>99</v>
      </c>
      <c r="B70" t="s">
        <v>303</v>
      </c>
      <c r="C70">
        <v>4.3445040682338003E-2</v>
      </c>
      <c r="D70">
        <v>3.18715112184004E-2</v>
      </c>
      <c r="E70">
        <v>3.45550856569991E-2</v>
      </c>
      <c r="F70">
        <v>2.19078462224362</v>
      </c>
      <c r="G70">
        <v>1.5772926880238299E-2</v>
      </c>
    </row>
    <row r="71" spans="1:7" x14ac:dyDescent="0.2">
      <c r="A71" t="s">
        <v>100</v>
      </c>
      <c r="B71" t="s">
        <v>235</v>
      </c>
      <c r="C71">
        <v>5.2795394711838304E-3</v>
      </c>
      <c r="D71">
        <v>4.6072556479740297E-3</v>
      </c>
      <c r="E71">
        <v>4.8820616761286297E-3</v>
      </c>
      <c r="F71">
        <v>9.2011499028179594E-2</v>
      </c>
      <c r="G71">
        <v>5.3059255937493603E-2</v>
      </c>
    </row>
    <row r="72" spans="1:7" x14ac:dyDescent="0.2">
      <c r="A72" t="s">
        <v>101</v>
      </c>
      <c r="B72" t="s">
        <v>304</v>
      </c>
      <c r="C72">
        <v>4.6023957016953499E-4</v>
      </c>
      <c r="D72">
        <v>4.5581535675984198E-4</v>
      </c>
      <c r="E72">
        <v>4.5794756035793101E-4</v>
      </c>
      <c r="F72">
        <v>0.44536768829642098</v>
      </c>
      <c r="G72">
        <v>1.0282460366840499E-3</v>
      </c>
    </row>
    <row r="73" spans="1:7" x14ac:dyDescent="0.2">
      <c r="A73" t="s">
        <v>103</v>
      </c>
      <c r="B73" t="s">
        <v>305</v>
      </c>
      <c r="C73">
        <v>8.6011239960133705E-4</v>
      </c>
      <c r="D73">
        <v>8.5718725124922805E-4</v>
      </c>
      <c r="E73">
        <v>8.5892804548916399E-4</v>
      </c>
      <c r="F73">
        <v>0.33957576610908502</v>
      </c>
      <c r="G73">
        <v>2.5294150266696098E-3</v>
      </c>
    </row>
    <row r="74" spans="1:7" x14ac:dyDescent="0.2">
      <c r="A74" t="s">
        <v>104</v>
      </c>
      <c r="B74" t="s">
        <v>8</v>
      </c>
      <c r="C74">
        <v>0.129249153782866</v>
      </c>
      <c r="D74">
        <v>8.0290348079540205E-2</v>
      </c>
      <c r="E74">
        <v>9.9344071944652501E-2</v>
      </c>
      <c r="F74">
        <v>5.9469902080064996</v>
      </c>
      <c r="G74">
        <v>1.6704932826508499E-2</v>
      </c>
    </row>
    <row r="75" spans="1:7" x14ac:dyDescent="0.2">
      <c r="A75" t="s">
        <v>203</v>
      </c>
      <c r="B75" t="s">
        <v>233</v>
      </c>
      <c r="C75">
        <v>4.7490608794991498E-5</v>
      </c>
      <c r="D75">
        <v>0</v>
      </c>
      <c r="E75">
        <v>0</v>
      </c>
      <c r="F75">
        <v>3.1075348063334399E-2</v>
      </c>
      <c r="G75">
        <v>0</v>
      </c>
    </row>
    <row r="76" spans="1:7" x14ac:dyDescent="0.2">
      <c r="A76" t="s">
        <v>306</v>
      </c>
      <c r="B76" t="s">
        <v>307</v>
      </c>
      <c r="C76">
        <v>0</v>
      </c>
      <c r="D76">
        <v>0</v>
      </c>
      <c r="E76">
        <v>0</v>
      </c>
      <c r="F76">
        <v>8.9556567982412794E-2</v>
      </c>
      <c r="G76">
        <v>0</v>
      </c>
    </row>
    <row r="77" spans="1:7" x14ac:dyDescent="0.2">
      <c r="A77" t="s">
        <v>308</v>
      </c>
      <c r="B77" t="s">
        <v>423</v>
      </c>
      <c r="C77">
        <v>0.28491121385010698</v>
      </c>
      <c r="D77">
        <v>0.198660656695164</v>
      </c>
      <c r="E77">
        <v>0.232613745348446</v>
      </c>
      <c r="G77">
        <v>4.4106264634582101E-3</v>
      </c>
    </row>
    <row r="78" spans="1:7" x14ac:dyDescent="0.2">
      <c r="A78" t="s">
        <v>309</v>
      </c>
      <c r="B78" t="s">
        <v>310</v>
      </c>
      <c r="C78">
        <v>6.0152914190996299E-3</v>
      </c>
      <c r="D78">
        <v>4.4267958879421502E-3</v>
      </c>
      <c r="E78">
        <v>5.0379291308460302E-3</v>
      </c>
      <c r="F78">
        <v>1.84620861201766</v>
      </c>
      <c r="G78">
        <v>2.7287973298641801E-3</v>
      </c>
    </row>
    <row r="79" spans="1:7" x14ac:dyDescent="0.2">
      <c r="A79" t="s">
        <v>311</v>
      </c>
      <c r="B79" t="s">
        <v>312</v>
      </c>
      <c r="C79">
        <v>1.8052319485367899E-3</v>
      </c>
      <c r="D79">
        <v>0</v>
      </c>
      <c r="E79">
        <v>4.45353388586404E-4</v>
      </c>
      <c r="F79">
        <v>0.169464157634304</v>
      </c>
      <c r="G79">
        <v>2.6280093372160499E-3</v>
      </c>
    </row>
    <row r="80" spans="1:7" x14ac:dyDescent="0.2">
      <c r="A80" t="s">
        <v>313</v>
      </c>
      <c r="B80" t="s">
        <v>314</v>
      </c>
      <c r="C80">
        <v>0</v>
      </c>
      <c r="D80">
        <v>0</v>
      </c>
      <c r="E80">
        <v>0</v>
      </c>
      <c r="F80">
        <v>0.22264481673929901</v>
      </c>
      <c r="G80">
        <v>0</v>
      </c>
    </row>
    <row r="81" spans="1:7" x14ac:dyDescent="0.2">
      <c r="A81" t="s">
        <v>105</v>
      </c>
      <c r="B81" t="s">
        <v>212</v>
      </c>
      <c r="C81">
        <v>12.4580079092086</v>
      </c>
      <c r="D81">
        <v>8.9404750766963303</v>
      </c>
      <c r="E81">
        <v>10.267663151616301</v>
      </c>
      <c r="F81">
        <v>17.861040291414501</v>
      </c>
      <c r="G81">
        <v>0.57486366886209905</v>
      </c>
    </row>
    <row r="82" spans="1:7" x14ac:dyDescent="0.2">
      <c r="A82" t="s">
        <v>315</v>
      </c>
      <c r="B82" t="s">
        <v>316</v>
      </c>
      <c r="C82">
        <v>2.69224390501305E-2</v>
      </c>
      <c r="D82">
        <v>2.2987625589825599E-2</v>
      </c>
      <c r="E82">
        <v>2.4573370486704299E-2</v>
      </c>
      <c r="F82">
        <v>0.788472506375827</v>
      </c>
      <c r="G82">
        <v>3.1165792450588401E-2</v>
      </c>
    </row>
    <row r="83" spans="1:7" x14ac:dyDescent="0.2">
      <c r="A83" t="s">
        <v>106</v>
      </c>
      <c r="B83" t="s">
        <v>317</v>
      </c>
      <c r="C83">
        <v>8.0388280007330004E-2</v>
      </c>
      <c r="D83">
        <v>6.6461090262547096E-2</v>
      </c>
      <c r="E83">
        <v>7.2426392379564705E-2</v>
      </c>
      <c r="F83">
        <v>1.4461418151316401</v>
      </c>
      <c r="G83">
        <v>5.0082496489441297E-2</v>
      </c>
    </row>
    <row r="84" spans="1:7" x14ac:dyDescent="0.2">
      <c r="A84" t="s">
        <v>318</v>
      </c>
      <c r="B84" t="s">
        <v>319</v>
      </c>
      <c r="C84">
        <v>4.8518728055231103E-4</v>
      </c>
      <c r="D84">
        <v>3.1285691983198199E-4</v>
      </c>
      <c r="E84">
        <v>3.8037720357166299E-4</v>
      </c>
      <c r="F84">
        <v>0.57781700774839895</v>
      </c>
      <c r="G84">
        <v>6.5830046272589504E-4</v>
      </c>
    </row>
    <row r="85" spans="1:7" x14ac:dyDescent="0.2">
      <c r="A85" t="s">
        <v>107</v>
      </c>
      <c r="B85" t="s">
        <v>9</v>
      </c>
      <c r="C85">
        <v>0.87171476612810805</v>
      </c>
      <c r="D85">
        <v>0.49499198505486097</v>
      </c>
      <c r="E85">
        <v>0.63977440887191295</v>
      </c>
      <c r="F85">
        <v>1.67926549304776</v>
      </c>
      <c r="G85">
        <v>0.38098466950021298</v>
      </c>
    </row>
    <row r="86" spans="1:7" x14ac:dyDescent="0.2">
      <c r="A86" t="s">
        <v>108</v>
      </c>
      <c r="B86" t="s">
        <v>31</v>
      </c>
      <c r="C86">
        <v>7.7337967094179505E-2</v>
      </c>
      <c r="D86">
        <v>5.1410321421569802E-2</v>
      </c>
      <c r="E86">
        <v>6.13230715244465E-2</v>
      </c>
      <c r="F86">
        <v>32.838501973253798</v>
      </c>
      <c r="G86">
        <v>1.8674137929432001E-3</v>
      </c>
    </row>
    <row r="87" spans="1:7" x14ac:dyDescent="0.2">
      <c r="A87" t="s">
        <v>109</v>
      </c>
      <c r="B87" t="s">
        <v>213</v>
      </c>
      <c r="C87">
        <v>7.9040759141784905E-2</v>
      </c>
      <c r="D87">
        <v>3.6402661677322402E-2</v>
      </c>
      <c r="E87">
        <v>5.20690307384944E-2</v>
      </c>
      <c r="F87">
        <v>0.55104219802368004</v>
      </c>
      <c r="G87">
        <v>9.4491911736053397E-2</v>
      </c>
    </row>
    <row r="88" spans="1:7" x14ac:dyDescent="0.2">
      <c r="A88" t="s">
        <v>110</v>
      </c>
      <c r="B88" t="s">
        <v>30</v>
      </c>
      <c r="C88">
        <v>2.3487726981525198E-2</v>
      </c>
      <c r="D88">
        <v>1.5935437601159699E-2</v>
      </c>
      <c r="E88">
        <v>1.93287331503799E-2</v>
      </c>
      <c r="F88">
        <v>87.189954917653395</v>
      </c>
      <c r="G88">
        <v>2.2168532107437E-4</v>
      </c>
    </row>
    <row r="89" spans="1:7" x14ac:dyDescent="0.2">
      <c r="A89" t="s">
        <v>111</v>
      </c>
      <c r="B89" t="s">
        <v>10</v>
      </c>
      <c r="C89">
        <v>8.9450627566155401</v>
      </c>
      <c r="D89">
        <v>7.51451858919489</v>
      </c>
      <c r="E89">
        <v>8.0301137573288504</v>
      </c>
      <c r="F89">
        <v>14.9116991221813</v>
      </c>
      <c r="G89">
        <v>0.53851098332476199</v>
      </c>
    </row>
    <row r="90" spans="1:7" x14ac:dyDescent="0.2">
      <c r="A90" t="s">
        <v>320</v>
      </c>
      <c r="B90" t="s">
        <v>321</v>
      </c>
      <c r="C90">
        <v>2.9603386221879E-2</v>
      </c>
      <c r="D90">
        <v>2.59050055037892E-2</v>
      </c>
      <c r="E90">
        <v>2.7386409945814701E-2</v>
      </c>
      <c r="F90">
        <v>9.9386011734170108</v>
      </c>
      <c r="G90">
        <v>2.7555598084633599E-3</v>
      </c>
    </row>
    <row r="91" spans="1:7" x14ac:dyDescent="0.2">
      <c r="A91" t="s">
        <v>112</v>
      </c>
      <c r="B91" t="s">
        <v>322</v>
      </c>
      <c r="C91">
        <v>3.5462490996146902E-3</v>
      </c>
      <c r="D91">
        <v>3.2130477829487199E-3</v>
      </c>
      <c r="E91">
        <v>3.3486564498079901E-3</v>
      </c>
      <c r="F91">
        <v>5.7482087089415304</v>
      </c>
      <c r="G91">
        <v>5.8255651792862796E-4</v>
      </c>
    </row>
    <row r="92" spans="1:7" x14ac:dyDescent="0.2">
      <c r="A92" t="s">
        <v>195</v>
      </c>
      <c r="B92" t="s">
        <v>216</v>
      </c>
      <c r="C92">
        <v>5.1266535893141497E-3</v>
      </c>
      <c r="D92">
        <v>3.25096217291433E-3</v>
      </c>
      <c r="E92">
        <v>3.5749004979413702E-3</v>
      </c>
      <c r="F92">
        <v>0.51035675974711803</v>
      </c>
      <c r="G92">
        <v>7.00470882312352E-3</v>
      </c>
    </row>
    <row r="93" spans="1:7" x14ac:dyDescent="0.2">
      <c r="A93" t="s">
        <v>113</v>
      </c>
      <c r="B93" t="s">
        <v>217</v>
      </c>
      <c r="C93">
        <v>3.4965063172659197E-2</v>
      </c>
      <c r="D93">
        <v>3.11037514710607E-2</v>
      </c>
      <c r="E93">
        <v>3.2747529784119302E-2</v>
      </c>
      <c r="F93">
        <v>12.4880639219994</v>
      </c>
      <c r="G93">
        <v>2.6223063870157099E-3</v>
      </c>
    </row>
    <row r="94" spans="1:7" x14ac:dyDescent="0.2">
      <c r="A94" t="s">
        <v>114</v>
      </c>
      <c r="B94" t="s">
        <v>11</v>
      </c>
      <c r="C94">
        <v>1.5581468492114201</v>
      </c>
      <c r="D94">
        <v>1.0459984518576799</v>
      </c>
      <c r="E94">
        <v>1.24420758830153</v>
      </c>
      <c r="F94">
        <v>40.822787541601798</v>
      </c>
      <c r="G94">
        <v>3.0478261364037799E-2</v>
      </c>
    </row>
    <row r="95" spans="1:7" x14ac:dyDescent="0.2">
      <c r="A95" t="s">
        <v>323</v>
      </c>
      <c r="B95" t="s">
        <v>324</v>
      </c>
      <c r="C95">
        <v>0</v>
      </c>
      <c r="D95">
        <v>0</v>
      </c>
      <c r="E95">
        <v>0</v>
      </c>
      <c r="F95">
        <v>0.42251585168174199</v>
      </c>
      <c r="G95">
        <v>0</v>
      </c>
    </row>
    <row r="96" spans="1:7" x14ac:dyDescent="0.2">
      <c r="A96" t="s">
        <v>115</v>
      </c>
      <c r="B96" t="s">
        <v>232</v>
      </c>
      <c r="C96">
        <v>0.32128981955162</v>
      </c>
      <c r="D96">
        <v>0.31954903666096701</v>
      </c>
      <c r="E96">
        <v>0.32021193349532401</v>
      </c>
      <c r="F96">
        <v>0.19368637571644001</v>
      </c>
      <c r="G96">
        <v>1.65324965326482</v>
      </c>
    </row>
    <row r="97" spans="1:7" x14ac:dyDescent="0.2">
      <c r="A97" t="s">
        <v>116</v>
      </c>
      <c r="B97" t="s">
        <v>325</v>
      </c>
      <c r="C97">
        <v>2.49446427319315E-3</v>
      </c>
      <c r="D97">
        <v>2.0782575666313001E-3</v>
      </c>
      <c r="E97">
        <v>2.2418995597207401E-3</v>
      </c>
      <c r="F97">
        <v>1.2486687347913901</v>
      </c>
      <c r="G97">
        <v>1.7954318044931901E-3</v>
      </c>
    </row>
    <row r="98" spans="1:7" x14ac:dyDescent="0.2">
      <c r="A98" t="s">
        <v>117</v>
      </c>
      <c r="B98" t="s">
        <v>32</v>
      </c>
      <c r="C98">
        <v>0.1034431019919</v>
      </c>
      <c r="D98">
        <v>4.6706359400901197E-2</v>
      </c>
      <c r="E98">
        <v>6.8104841047752801E-2</v>
      </c>
      <c r="F98">
        <v>144.39166992685301</v>
      </c>
      <c r="G98">
        <v>4.7166738276698201E-4</v>
      </c>
    </row>
    <row r="99" spans="1:7" x14ac:dyDescent="0.2">
      <c r="A99" t="s">
        <v>118</v>
      </c>
      <c r="B99" t="s">
        <v>326</v>
      </c>
      <c r="C99">
        <v>2.0076291276977598E-3</v>
      </c>
      <c r="D99">
        <v>1.8875047075163E-3</v>
      </c>
      <c r="E99">
        <v>1.93801859766744E-3</v>
      </c>
      <c r="F99">
        <v>5.4554078579264997</v>
      </c>
      <c r="G99">
        <v>3.5524724239482399E-4</v>
      </c>
    </row>
    <row r="100" spans="1:7" x14ac:dyDescent="0.2">
      <c r="A100" t="s">
        <v>119</v>
      </c>
      <c r="B100" t="s">
        <v>327</v>
      </c>
      <c r="C100">
        <v>3.7398306255180601E-3</v>
      </c>
      <c r="D100">
        <v>1.4058957202063699E-3</v>
      </c>
      <c r="E100">
        <v>1.9424461436856901E-3</v>
      </c>
      <c r="F100">
        <v>3.0362303143649298</v>
      </c>
      <c r="G100">
        <v>6.3975586255615605E-4</v>
      </c>
    </row>
    <row r="101" spans="1:7" x14ac:dyDescent="0.2">
      <c r="A101" t="s">
        <v>120</v>
      </c>
      <c r="B101" t="s">
        <v>328</v>
      </c>
      <c r="C101">
        <v>9.4079756966782196E-2</v>
      </c>
      <c r="D101">
        <v>7.3697163915559305E-2</v>
      </c>
      <c r="E101">
        <v>8.1690500488197093E-2</v>
      </c>
      <c r="F101">
        <v>0.74619198384796903</v>
      </c>
      <c r="G101">
        <v>0.109476518451639</v>
      </c>
    </row>
    <row r="102" spans="1:7" x14ac:dyDescent="0.2">
      <c r="A102" t="s">
        <v>205</v>
      </c>
      <c r="B102" t="s">
        <v>244</v>
      </c>
      <c r="C102">
        <v>0</v>
      </c>
      <c r="D102">
        <v>0</v>
      </c>
      <c r="E102">
        <v>0</v>
      </c>
      <c r="F102">
        <v>2.3825294566707199E-2</v>
      </c>
      <c r="G102">
        <v>0</v>
      </c>
    </row>
    <row r="103" spans="1:7" x14ac:dyDescent="0.2">
      <c r="A103" t="s">
        <v>121</v>
      </c>
      <c r="B103" t="s">
        <v>33</v>
      </c>
      <c r="C103">
        <v>5.9606325004852398E-2</v>
      </c>
      <c r="D103">
        <v>3.1293670921989002E-2</v>
      </c>
      <c r="E103">
        <v>4.1140339983466903E-2</v>
      </c>
      <c r="F103">
        <v>56.420274747061299</v>
      </c>
      <c r="G103">
        <v>7.2917652684081902E-4</v>
      </c>
    </row>
    <row r="104" spans="1:7" x14ac:dyDescent="0.2">
      <c r="A104" t="s">
        <v>122</v>
      </c>
      <c r="B104" t="s">
        <v>329</v>
      </c>
      <c r="C104">
        <v>3.9748427877630998E-2</v>
      </c>
      <c r="D104">
        <v>3.5518348884669503E-2</v>
      </c>
      <c r="E104">
        <v>3.7240565486555299E-2</v>
      </c>
      <c r="F104">
        <v>3.78609504036997</v>
      </c>
      <c r="G104">
        <v>9.8361412192432204E-3</v>
      </c>
    </row>
    <row r="105" spans="1:7" x14ac:dyDescent="0.2">
      <c r="A105" t="s">
        <v>123</v>
      </c>
      <c r="B105" t="s">
        <v>330</v>
      </c>
      <c r="C105">
        <v>1.79972274770911E-2</v>
      </c>
      <c r="D105">
        <v>1.0863779604264E-2</v>
      </c>
      <c r="E105">
        <v>1.37171520172885E-2</v>
      </c>
      <c r="F105">
        <v>0.52107249163725999</v>
      </c>
      <c r="G105">
        <v>2.6324843927546301E-2</v>
      </c>
    </row>
    <row r="106" spans="1:7" x14ac:dyDescent="0.2">
      <c r="A106" t="s">
        <v>124</v>
      </c>
      <c r="B106" t="s">
        <v>236</v>
      </c>
      <c r="C106">
        <v>8.8111939412309995E-3</v>
      </c>
      <c r="D106">
        <v>8.4123711672817007E-3</v>
      </c>
      <c r="E106">
        <v>8.5853828753824392E-3</v>
      </c>
      <c r="F106">
        <v>0.64021476243122799</v>
      </c>
      <c r="G106">
        <v>1.34101607447777E-2</v>
      </c>
    </row>
    <row r="107" spans="1:7" x14ac:dyDescent="0.2">
      <c r="A107" t="s">
        <v>331</v>
      </c>
      <c r="B107" t="s">
        <v>332</v>
      </c>
      <c r="C107">
        <v>4.0806197692848899E-2</v>
      </c>
      <c r="D107">
        <v>3.2758646125117599E-2</v>
      </c>
      <c r="E107">
        <v>3.5800927789732997E-2</v>
      </c>
      <c r="F107">
        <v>9.7117381861632004E-2</v>
      </c>
      <c r="G107">
        <v>0.36863563559343399</v>
      </c>
    </row>
    <row r="108" spans="1:7" x14ac:dyDescent="0.2">
      <c r="A108" t="s">
        <v>333</v>
      </c>
      <c r="B108" t="s">
        <v>334</v>
      </c>
      <c r="C108">
        <v>4.9837916122181798E-4</v>
      </c>
      <c r="D108">
        <v>4.88528036382361E-4</v>
      </c>
      <c r="E108">
        <v>4.9264539779904403E-4</v>
      </c>
      <c r="F108">
        <v>1.1014872429103599</v>
      </c>
      <c r="G108">
        <v>4.4725474667992499E-4</v>
      </c>
    </row>
    <row r="109" spans="1:7" x14ac:dyDescent="0.2">
      <c r="A109" t="s">
        <v>206</v>
      </c>
      <c r="B109" t="s">
        <v>245</v>
      </c>
      <c r="C109">
        <v>0</v>
      </c>
      <c r="D109">
        <v>0</v>
      </c>
      <c r="E109">
        <v>0</v>
      </c>
      <c r="F109">
        <v>3.2179300409602603E-2</v>
      </c>
      <c r="G109">
        <v>0</v>
      </c>
    </row>
    <row r="110" spans="1:7" x14ac:dyDescent="0.2">
      <c r="A110" t="s">
        <v>204</v>
      </c>
      <c r="B110" t="s">
        <v>237</v>
      </c>
      <c r="C110">
        <v>1.25917611631291E-2</v>
      </c>
      <c r="D110">
        <v>9.8595237909069391E-3</v>
      </c>
      <c r="E110">
        <v>1.09361370745229E-2</v>
      </c>
      <c r="F110">
        <v>0.19889630902011601</v>
      </c>
      <c r="G110">
        <v>5.4984112718837901E-2</v>
      </c>
    </row>
    <row r="111" spans="1:7" x14ac:dyDescent="0.2">
      <c r="A111" t="s">
        <v>125</v>
      </c>
      <c r="B111" t="s">
        <v>335</v>
      </c>
      <c r="C111">
        <v>2.5651481693603598E-2</v>
      </c>
      <c r="D111">
        <v>1.79878367518676E-2</v>
      </c>
      <c r="E111">
        <v>1.91562416151645E-2</v>
      </c>
      <c r="F111">
        <v>2.4492880710271301</v>
      </c>
      <c r="G111">
        <v>7.8211468229342097E-3</v>
      </c>
    </row>
    <row r="112" spans="1:7" x14ac:dyDescent="0.2">
      <c r="A112" t="s">
        <v>336</v>
      </c>
      <c r="B112" t="s">
        <v>337</v>
      </c>
      <c r="C112">
        <v>0</v>
      </c>
      <c r="D112">
        <v>0</v>
      </c>
      <c r="E112">
        <v>0</v>
      </c>
      <c r="F112">
        <v>6.5688222874209001E-2</v>
      </c>
      <c r="G112">
        <v>0</v>
      </c>
    </row>
    <row r="113" spans="1:7" x14ac:dyDescent="0.2">
      <c r="A113" t="s">
        <v>126</v>
      </c>
      <c r="B113" t="s">
        <v>13</v>
      </c>
      <c r="C113">
        <v>3.1656143431055599E-2</v>
      </c>
      <c r="D113">
        <v>5.56943546343354E-3</v>
      </c>
      <c r="E113">
        <v>1.40739263845978E-2</v>
      </c>
      <c r="F113">
        <v>0.96497626322459296</v>
      </c>
      <c r="G113">
        <v>1.45847384241017E-2</v>
      </c>
    </row>
    <row r="114" spans="1:7" x14ac:dyDescent="0.2">
      <c r="A114" t="s">
        <v>127</v>
      </c>
      <c r="B114" t="s">
        <v>14</v>
      </c>
      <c r="C114">
        <v>17.701695248995499</v>
      </c>
      <c r="D114">
        <v>16.7500666870998</v>
      </c>
      <c r="E114">
        <v>17.114072144525601</v>
      </c>
      <c r="F114">
        <v>3.6293401849685001</v>
      </c>
      <c r="G114">
        <v>4.71547754476319</v>
      </c>
    </row>
    <row r="115" spans="1:7" x14ac:dyDescent="0.2">
      <c r="A115" t="s">
        <v>128</v>
      </c>
      <c r="B115" t="s">
        <v>12</v>
      </c>
      <c r="C115">
        <v>0.20622713816760299</v>
      </c>
      <c r="D115">
        <v>0.113626263400972</v>
      </c>
      <c r="E115">
        <v>0.148448026068179</v>
      </c>
      <c r="F115">
        <v>0.26485788132211702</v>
      </c>
      <c r="G115">
        <v>0.56048181510459905</v>
      </c>
    </row>
    <row r="116" spans="1:7" x14ac:dyDescent="0.2">
      <c r="A116" t="s">
        <v>129</v>
      </c>
      <c r="B116" t="s">
        <v>338</v>
      </c>
      <c r="C116">
        <v>0.931061655694157</v>
      </c>
      <c r="D116">
        <v>0.62216563156039195</v>
      </c>
      <c r="E116">
        <v>0.74205239789530097</v>
      </c>
      <c r="F116">
        <v>0.87318282949090598</v>
      </c>
      <c r="G116">
        <v>0.84982477075040697</v>
      </c>
    </row>
    <row r="117" spans="1:7" x14ac:dyDescent="0.2">
      <c r="A117" t="s">
        <v>131</v>
      </c>
      <c r="B117" t="s">
        <v>339</v>
      </c>
      <c r="C117">
        <v>6.8963136484184603E-2</v>
      </c>
      <c r="D117">
        <v>5.7210144561131299E-2</v>
      </c>
      <c r="E117">
        <v>6.0107631698572903E-2</v>
      </c>
      <c r="F117">
        <v>3.9540691104553201</v>
      </c>
      <c r="G117">
        <v>1.52014620937294E-2</v>
      </c>
    </row>
    <row r="118" spans="1:7" x14ac:dyDescent="0.2">
      <c r="A118" t="s">
        <v>132</v>
      </c>
      <c r="B118" t="s">
        <v>240</v>
      </c>
      <c r="C118">
        <v>1.03089454658535E-2</v>
      </c>
      <c r="D118">
        <v>9.87767352174675E-3</v>
      </c>
      <c r="E118">
        <v>1.00572444515534E-2</v>
      </c>
      <c r="F118">
        <v>0.23791285850809099</v>
      </c>
      <c r="G118">
        <v>4.2272807424620001E-2</v>
      </c>
    </row>
    <row r="119" spans="1:7" x14ac:dyDescent="0.2">
      <c r="A119" t="s">
        <v>133</v>
      </c>
      <c r="B119" t="s">
        <v>340</v>
      </c>
      <c r="C119">
        <v>7.6193617519006299E-6</v>
      </c>
      <c r="D119">
        <v>6.8935969620635098E-6</v>
      </c>
      <c r="E119">
        <v>7.1777762797006302E-6</v>
      </c>
      <c r="F119">
        <v>0.323995433948288</v>
      </c>
      <c r="G119">
        <v>2.2153942702927899E-5</v>
      </c>
    </row>
    <row r="120" spans="1:7" x14ac:dyDescent="0.2">
      <c r="A120" t="s">
        <v>134</v>
      </c>
      <c r="B120" t="s">
        <v>341</v>
      </c>
      <c r="C120">
        <v>4.4615354109080901E-4</v>
      </c>
      <c r="D120">
        <v>4.20451335286304E-4</v>
      </c>
      <c r="E120">
        <v>4.3083450328900899E-4</v>
      </c>
      <c r="F120">
        <v>0.40282690604420801</v>
      </c>
      <c r="G120">
        <v>1.0695276229679899E-3</v>
      </c>
    </row>
    <row r="121" spans="1:7" x14ac:dyDescent="0.2">
      <c r="A121" t="s">
        <v>135</v>
      </c>
      <c r="B121" t="s">
        <v>342</v>
      </c>
      <c r="C121">
        <v>3.3461699714514401E-5</v>
      </c>
      <c r="D121">
        <v>3.2949783503062802E-5</v>
      </c>
      <c r="E121">
        <v>3.3214846903173402E-5</v>
      </c>
      <c r="F121">
        <v>0.14960773982655701</v>
      </c>
      <c r="G121">
        <v>2.22012891456552E-4</v>
      </c>
    </row>
    <row r="122" spans="1:7" x14ac:dyDescent="0.2">
      <c r="A122" t="s">
        <v>136</v>
      </c>
      <c r="B122" t="s">
        <v>35</v>
      </c>
      <c r="C122">
        <v>2.6921296934024298E-3</v>
      </c>
      <c r="D122">
        <v>1.38614102908751E-3</v>
      </c>
      <c r="E122">
        <v>1.95154704551357E-3</v>
      </c>
      <c r="F122">
        <v>41.8338139281704</v>
      </c>
      <c r="G122">
        <v>4.6649991054232298E-5</v>
      </c>
    </row>
    <row r="123" spans="1:7" x14ac:dyDescent="0.2">
      <c r="A123" t="s">
        <v>137</v>
      </c>
      <c r="B123" t="s">
        <v>239</v>
      </c>
      <c r="C123">
        <v>0</v>
      </c>
      <c r="D123">
        <v>0</v>
      </c>
      <c r="E123">
        <v>0</v>
      </c>
      <c r="F123">
        <v>7.1831630195986198E-3</v>
      </c>
      <c r="G123">
        <v>0</v>
      </c>
    </row>
    <row r="124" spans="1:7" x14ac:dyDescent="0.2">
      <c r="A124" t="s">
        <v>138</v>
      </c>
      <c r="B124" t="s">
        <v>343</v>
      </c>
      <c r="C124">
        <v>1.30713793850822E-3</v>
      </c>
      <c r="D124">
        <v>7.5983928498087397E-4</v>
      </c>
      <c r="E124">
        <v>9.8879074970151205E-4</v>
      </c>
      <c r="F124">
        <v>0.20143467677861601</v>
      </c>
      <c r="G124">
        <v>4.9087414615718297E-3</v>
      </c>
    </row>
    <row r="125" spans="1:7" x14ac:dyDescent="0.2">
      <c r="A125" t="s">
        <v>139</v>
      </c>
      <c r="B125" t="s">
        <v>344</v>
      </c>
      <c r="C125">
        <v>9.3471216869292495E-4</v>
      </c>
      <c r="D125">
        <v>9.0750630514061903E-4</v>
      </c>
      <c r="E125">
        <v>9.1858016343708895E-4</v>
      </c>
      <c r="F125">
        <v>0.53442135675515101</v>
      </c>
      <c r="G125">
        <v>1.71883131507774E-3</v>
      </c>
    </row>
    <row r="126" spans="1:7" x14ac:dyDescent="0.2">
      <c r="A126" t="s">
        <v>140</v>
      </c>
      <c r="B126" t="s">
        <v>15</v>
      </c>
      <c r="C126">
        <v>0.38210629234517002</v>
      </c>
      <c r="D126">
        <v>0.330480782401047</v>
      </c>
      <c r="E126">
        <v>0.35022786343423301</v>
      </c>
      <c r="F126">
        <v>0.75685189269758901</v>
      </c>
      <c r="G126">
        <v>0.46274293136262401</v>
      </c>
    </row>
    <row r="127" spans="1:7" x14ac:dyDescent="0.2">
      <c r="A127" t="s">
        <v>345</v>
      </c>
      <c r="B127" t="s">
        <v>346</v>
      </c>
      <c r="C127">
        <v>5.9974658659189301E-2</v>
      </c>
      <c r="D127">
        <v>1.8462766937627599E-2</v>
      </c>
      <c r="E127">
        <v>3.0814756464295701E-2</v>
      </c>
      <c r="F127">
        <v>1.80243577032311</v>
      </c>
      <c r="G127">
        <v>1.70961745054426E-2</v>
      </c>
    </row>
    <row r="128" spans="1:7" x14ac:dyDescent="0.2">
      <c r="A128" t="s">
        <v>141</v>
      </c>
      <c r="B128" t="s">
        <v>347</v>
      </c>
      <c r="C128">
        <v>2.3861259915557999E-4</v>
      </c>
      <c r="D128">
        <v>2.3799539436996601E-4</v>
      </c>
      <c r="E128">
        <v>2.38435028887243E-4</v>
      </c>
      <c r="F128">
        <v>9.4301717142583896E-2</v>
      </c>
      <c r="G128">
        <v>2.52842722393623E-3</v>
      </c>
    </row>
    <row r="129" spans="1:7" x14ac:dyDescent="0.2">
      <c r="A129" t="s">
        <v>348</v>
      </c>
      <c r="B129" t="s">
        <v>349</v>
      </c>
      <c r="C129">
        <v>2.39255952409358E-3</v>
      </c>
      <c r="D129">
        <v>1.6858921727409899E-3</v>
      </c>
      <c r="E129">
        <v>1.9588844757606602E-3</v>
      </c>
      <c r="F129">
        <v>0.52790644324841796</v>
      </c>
      <c r="G129">
        <v>3.7106659727562E-3</v>
      </c>
    </row>
    <row r="130" spans="1:7" x14ac:dyDescent="0.2">
      <c r="A130" t="s">
        <v>350</v>
      </c>
      <c r="B130" t="s">
        <v>351</v>
      </c>
      <c r="C130">
        <v>8.3344969667289005E-4</v>
      </c>
      <c r="D130">
        <v>6.7798058749159E-4</v>
      </c>
      <c r="E130">
        <v>7.43432015108249E-4</v>
      </c>
      <c r="F130">
        <v>3.2713806030336003E-2</v>
      </c>
      <c r="G130">
        <v>2.2725329312610499E-2</v>
      </c>
    </row>
    <row r="131" spans="1:7" x14ac:dyDescent="0.2">
      <c r="A131" t="s">
        <v>142</v>
      </c>
      <c r="B131" t="s">
        <v>352</v>
      </c>
      <c r="C131">
        <v>2.8633578287807098E-3</v>
      </c>
      <c r="D131">
        <v>1.04422086804294E-3</v>
      </c>
      <c r="E131">
        <v>1.49035519465213E-3</v>
      </c>
      <c r="F131">
        <v>0.43664786972067099</v>
      </c>
      <c r="G131">
        <v>3.41317408832322E-3</v>
      </c>
    </row>
    <row r="132" spans="1:7" x14ac:dyDescent="0.2">
      <c r="A132" t="s">
        <v>143</v>
      </c>
      <c r="B132" t="s">
        <v>242</v>
      </c>
      <c r="C132">
        <v>0.30434940381851699</v>
      </c>
      <c r="D132">
        <v>0.27377288567465202</v>
      </c>
      <c r="E132">
        <v>0.28327324938748699</v>
      </c>
      <c r="F132">
        <v>0.35003281059689501</v>
      </c>
      <c r="G132">
        <v>0.80927627585663797</v>
      </c>
    </row>
    <row r="133" spans="1:7" x14ac:dyDescent="0.2">
      <c r="A133" t="s">
        <v>353</v>
      </c>
      <c r="B133" t="s">
        <v>354</v>
      </c>
      <c r="C133">
        <v>0</v>
      </c>
      <c r="D133">
        <v>0</v>
      </c>
      <c r="E133">
        <v>0</v>
      </c>
      <c r="F133">
        <v>0.348790451822581</v>
      </c>
      <c r="G133">
        <v>0</v>
      </c>
    </row>
    <row r="134" spans="1:7" x14ac:dyDescent="0.2">
      <c r="A134" t="s">
        <v>144</v>
      </c>
      <c r="B134" t="s">
        <v>34</v>
      </c>
      <c r="C134">
        <v>0.167975256090627</v>
      </c>
      <c r="D134">
        <v>9.0762396722849706E-2</v>
      </c>
      <c r="E134">
        <v>0.120092186842266</v>
      </c>
      <c r="F134">
        <v>10.3228684227489</v>
      </c>
      <c r="G134">
        <v>1.16336062733895E-2</v>
      </c>
    </row>
    <row r="135" spans="1:7" x14ac:dyDescent="0.2">
      <c r="A135" t="s">
        <v>145</v>
      </c>
      <c r="B135" t="s">
        <v>355</v>
      </c>
      <c r="C135">
        <v>0</v>
      </c>
      <c r="D135">
        <v>0</v>
      </c>
      <c r="E135">
        <v>0</v>
      </c>
      <c r="F135">
        <v>0.34447169612881301</v>
      </c>
      <c r="G135">
        <v>0</v>
      </c>
    </row>
    <row r="136" spans="1:7" x14ac:dyDescent="0.2">
      <c r="A136" t="s">
        <v>147</v>
      </c>
      <c r="B136" t="s">
        <v>356</v>
      </c>
      <c r="C136">
        <v>4.5741991589743902E-3</v>
      </c>
      <c r="D136">
        <v>4.0134926204049301E-3</v>
      </c>
      <c r="E136">
        <v>4.2341553341109801E-3</v>
      </c>
      <c r="F136">
        <v>12.200798949566799</v>
      </c>
      <c r="G136">
        <v>3.4703918584457199E-4</v>
      </c>
    </row>
    <row r="137" spans="1:7" x14ac:dyDescent="0.2">
      <c r="A137" t="s">
        <v>357</v>
      </c>
      <c r="B137" t="s">
        <v>358</v>
      </c>
      <c r="C137">
        <v>2.9190385631732801E-4</v>
      </c>
      <c r="D137">
        <v>4.1523100450400997E-5</v>
      </c>
      <c r="E137">
        <v>1.5987388586068699E-4</v>
      </c>
      <c r="F137">
        <v>0.78321281504189599</v>
      </c>
      <c r="G137">
        <v>2.0412572775910801E-4</v>
      </c>
    </row>
    <row r="138" spans="1:7" x14ac:dyDescent="0.2">
      <c r="A138" t="s">
        <v>148</v>
      </c>
      <c r="B138" t="s">
        <v>16</v>
      </c>
      <c r="C138">
        <v>24.095773796327101</v>
      </c>
      <c r="D138">
        <v>21.968003552442699</v>
      </c>
      <c r="E138">
        <v>22.794530253084002</v>
      </c>
      <c r="F138">
        <v>28.809545918907499</v>
      </c>
      <c r="G138">
        <v>0.79121449248958997</v>
      </c>
    </row>
    <row r="139" spans="1:7" x14ac:dyDescent="0.2">
      <c r="A139" t="s">
        <v>149</v>
      </c>
      <c r="B139" t="s">
        <v>36</v>
      </c>
      <c r="C139">
        <v>5.1559950950149397E-2</v>
      </c>
      <c r="D139">
        <v>3.9177580021209801E-2</v>
      </c>
      <c r="E139">
        <v>4.2548166338141798E-2</v>
      </c>
      <c r="F139">
        <v>10.7931988500847</v>
      </c>
      <c r="G139">
        <v>3.9421275313396001E-3</v>
      </c>
    </row>
    <row r="140" spans="1:7" x14ac:dyDescent="0.2">
      <c r="A140" t="s">
        <v>150</v>
      </c>
      <c r="B140" t="s">
        <v>359</v>
      </c>
      <c r="C140">
        <v>1.18245910025905E-4</v>
      </c>
      <c r="D140">
        <v>9.5541983280194502E-5</v>
      </c>
      <c r="E140">
        <v>1.04800335044891E-4</v>
      </c>
      <c r="F140">
        <v>1.02195609157683</v>
      </c>
      <c r="G140">
        <v>1.02548764970116E-4</v>
      </c>
    </row>
    <row r="141" spans="1:7" x14ac:dyDescent="0.2">
      <c r="A141" t="s">
        <v>151</v>
      </c>
      <c r="B141" t="s">
        <v>214</v>
      </c>
      <c r="C141">
        <v>1.6188077623451799E-2</v>
      </c>
      <c r="D141">
        <v>6.7872558679815398E-3</v>
      </c>
      <c r="E141">
        <v>1.0559162412453801E-2</v>
      </c>
      <c r="F141">
        <v>11.412718881924301</v>
      </c>
      <c r="G141">
        <v>9.2521006796878499E-4</v>
      </c>
    </row>
    <row r="142" spans="1:7" x14ac:dyDescent="0.2">
      <c r="A142" t="s">
        <v>360</v>
      </c>
      <c r="B142" t="s">
        <v>424</v>
      </c>
      <c r="C142">
        <v>0.247065423862629</v>
      </c>
      <c r="D142">
        <v>0.18876775116149</v>
      </c>
      <c r="E142">
        <v>0.210879774945256</v>
      </c>
      <c r="G142">
        <v>7.04196838402574E-3</v>
      </c>
    </row>
    <row r="143" spans="1:7" x14ac:dyDescent="0.2">
      <c r="A143" t="s">
        <v>361</v>
      </c>
      <c r="B143" t="s">
        <v>425</v>
      </c>
      <c r="C143">
        <v>4.8420519382168603</v>
      </c>
      <c r="D143">
        <v>4.32114488129604</v>
      </c>
      <c r="E143">
        <v>4.5250631513308104</v>
      </c>
      <c r="G143">
        <v>3.5357226786312999E-2</v>
      </c>
    </row>
    <row r="144" spans="1:7" x14ac:dyDescent="0.2">
      <c r="A144" t="s">
        <v>362</v>
      </c>
      <c r="B144" t="s">
        <v>426</v>
      </c>
      <c r="C144">
        <v>1.22742296598969</v>
      </c>
      <c r="D144">
        <v>1.02218935530036</v>
      </c>
      <c r="E144">
        <v>1.1025767464245699</v>
      </c>
      <c r="G144">
        <v>1.9118450969106201E-3</v>
      </c>
    </row>
    <row r="145" spans="1:7" x14ac:dyDescent="0.2">
      <c r="A145" t="s">
        <v>152</v>
      </c>
      <c r="B145" t="s">
        <v>363</v>
      </c>
      <c r="C145">
        <v>3.8406045702875397E-2</v>
      </c>
      <c r="D145">
        <v>2.2798398291183599E-2</v>
      </c>
      <c r="E145">
        <v>2.88363059110954E-2</v>
      </c>
      <c r="F145">
        <v>2.4408589181210099</v>
      </c>
      <c r="G145">
        <v>1.1813999447904899E-2</v>
      </c>
    </row>
    <row r="146" spans="1:7" x14ac:dyDescent="0.2">
      <c r="A146" t="s">
        <v>364</v>
      </c>
      <c r="B146" t="s">
        <v>427</v>
      </c>
      <c r="C146">
        <v>11.4670153504231</v>
      </c>
      <c r="D146">
        <v>11.148811777291099</v>
      </c>
      <c r="E146">
        <v>11.2833306779018</v>
      </c>
      <c r="G146">
        <v>0.21394448235510499</v>
      </c>
    </row>
    <row r="147" spans="1:7" x14ac:dyDescent="0.2">
      <c r="A147" t="s">
        <v>154</v>
      </c>
      <c r="B147" t="s">
        <v>365</v>
      </c>
      <c r="C147">
        <v>0</v>
      </c>
      <c r="D147">
        <v>0</v>
      </c>
      <c r="E147">
        <v>0</v>
      </c>
      <c r="F147">
        <v>9.6387422466807706</v>
      </c>
      <c r="G147">
        <v>0</v>
      </c>
    </row>
    <row r="148" spans="1:7" x14ac:dyDescent="0.2">
      <c r="A148" t="s">
        <v>155</v>
      </c>
      <c r="B148" t="s">
        <v>248</v>
      </c>
      <c r="C148">
        <v>0.35794499781664602</v>
      </c>
      <c r="D148">
        <v>0.239784648270471</v>
      </c>
      <c r="E148">
        <v>0.27039478124345001</v>
      </c>
      <c r="F148">
        <v>1.8655930234876601</v>
      </c>
      <c r="G148">
        <v>0.144937710336179</v>
      </c>
    </row>
    <row r="149" spans="1:7" x14ac:dyDescent="0.2">
      <c r="A149" t="s">
        <v>156</v>
      </c>
      <c r="B149" t="s">
        <v>37</v>
      </c>
      <c r="C149">
        <v>4.1730422771406497E-2</v>
      </c>
      <c r="D149">
        <v>7.8756247806660903E-3</v>
      </c>
      <c r="E149">
        <v>1.6521231477909602E-2</v>
      </c>
      <c r="F149">
        <v>7.1662940110470297</v>
      </c>
      <c r="G149">
        <v>2.3054079908585499E-3</v>
      </c>
    </row>
    <row r="150" spans="1:7" x14ac:dyDescent="0.2">
      <c r="A150" t="s">
        <v>157</v>
      </c>
      <c r="B150" t="s">
        <v>366</v>
      </c>
      <c r="C150">
        <v>8.27564606668348E-2</v>
      </c>
      <c r="D150">
        <v>6.1108454614780698E-2</v>
      </c>
      <c r="E150">
        <v>6.9565622797758297E-2</v>
      </c>
      <c r="F150">
        <v>10.9070198985121</v>
      </c>
      <c r="G150">
        <v>6.37805958410766E-3</v>
      </c>
    </row>
    <row r="151" spans="1:7" x14ac:dyDescent="0.2">
      <c r="A151" t="s">
        <v>367</v>
      </c>
      <c r="B151" t="s">
        <v>368</v>
      </c>
      <c r="C151">
        <v>0.111354218395764</v>
      </c>
      <c r="D151">
        <v>3.0658495636052402E-4</v>
      </c>
      <c r="E151">
        <v>3.7076991065392702E-2</v>
      </c>
      <c r="F151">
        <v>0.72821862159130901</v>
      </c>
      <c r="G151">
        <v>5.0914642891679601E-2</v>
      </c>
    </row>
    <row r="152" spans="1:7" x14ac:dyDescent="0.2">
      <c r="A152" t="s">
        <v>158</v>
      </c>
      <c r="B152" t="s">
        <v>17</v>
      </c>
      <c r="C152">
        <v>5.2726844628143104</v>
      </c>
      <c r="D152">
        <v>3.1137323408106101</v>
      </c>
      <c r="E152">
        <v>3.9376105880471299</v>
      </c>
      <c r="F152">
        <v>14.194628110940901</v>
      </c>
      <c r="G152">
        <v>0.27740146182569603</v>
      </c>
    </row>
    <row r="153" spans="1:7" x14ac:dyDescent="0.2">
      <c r="A153" t="s">
        <v>159</v>
      </c>
      <c r="B153" t="s">
        <v>249</v>
      </c>
      <c r="C153">
        <v>6.5616330785572101</v>
      </c>
      <c r="D153">
        <v>6.234597950685</v>
      </c>
      <c r="E153">
        <v>6.3605924377636702</v>
      </c>
      <c r="F153">
        <v>2.9439353318614301</v>
      </c>
      <c r="G153">
        <v>2.1605747819677501</v>
      </c>
    </row>
    <row r="154" spans="1:7" x14ac:dyDescent="0.2">
      <c r="A154" t="s">
        <v>369</v>
      </c>
      <c r="B154" t="s">
        <v>370</v>
      </c>
      <c r="C154">
        <v>0</v>
      </c>
      <c r="D154">
        <v>0</v>
      </c>
      <c r="E154">
        <v>0</v>
      </c>
      <c r="F154">
        <v>0.55353309695999997</v>
      </c>
      <c r="G154">
        <v>0</v>
      </c>
    </row>
    <row r="155" spans="1:7" x14ac:dyDescent="0.2">
      <c r="A155" t="s">
        <v>160</v>
      </c>
      <c r="B155" t="s">
        <v>18</v>
      </c>
      <c r="C155">
        <v>0.49481401473236297</v>
      </c>
      <c r="D155">
        <v>0.382328819356268</v>
      </c>
      <c r="E155">
        <v>0.42664402531488199</v>
      </c>
      <c r="F155">
        <v>6.4707857293280497</v>
      </c>
      <c r="G155">
        <v>6.59338824002733E-2</v>
      </c>
    </row>
    <row r="156" spans="1:7" x14ac:dyDescent="0.2">
      <c r="A156" t="s">
        <v>161</v>
      </c>
      <c r="B156" t="s">
        <v>371</v>
      </c>
      <c r="C156">
        <v>3.62440780944355E-2</v>
      </c>
      <c r="D156">
        <v>2.1545863650616701E-2</v>
      </c>
      <c r="E156">
        <v>2.5063227129539501E-2</v>
      </c>
      <c r="F156">
        <v>1.10570726278358</v>
      </c>
      <c r="G156">
        <v>2.2667145250039902E-2</v>
      </c>
    </row>
    <row r="157" spans="1:7" x14ac:dyDescent="0.2">
      <c r="A157" t="s">
        <v>163</v>
      </c>
      <c r="B157" t="s">
        <v>372</v>
      </c>
      <c r="C157">
        <v>6.5665386531232106E-2</v>
      </c>
      <c r="D157">
        <v>5.9400911324118302E-2</v>
      </c>
      <c r="E157">
        <v>6.22359130691236E-2</v>
      </c>
      <c r="F157">
        <v>4.9728619583414302</v>
      </c>
      <c r="G157">
        <v>1.25151097276549E-2</v>
      </c>
    </row>
    <row r="158" spans="1:7" x14ac:dyDescent="0.2">
      <c r="A158" t="s">
        <v>164</v>
      </c>
      <c r="B158" t="s">
        <v>19</v>
      </c>
      <c r="C158">
        <v>0.18189240760801501</v>
      </c>
      <c r="D158">
        <v>0.101839542617871</v>
      </c>
      <c r="E158">
        <v>0.134182747086459</v>
      </c>
      <c r="F158">
        <v>4.9645137488999902</v>
      </c>
      <c r="G158">
        <v>2.7028376568841401E-2</v>
      </c>
    </row>
    <row r="159" spans="1:7" x14ac:dyDescent="0.2">
      <c r="A159" t="s">
        <v>165</v>
      </c>
      <c r="B159" t="s">
        <v>221</v>
      </c>
      <c r="C159">
        <v>7.7521167574529398E-2</v>
      </c>
      <c r="D159">
        <v>5.0340451582432597E-2</v>
      </c>
      <c r="E159">
        <v>6.0741574855154599E-2</v>
      </c>
      <c r="F159">
        <v>57.224940539736103</v>
      </c>
      <c r="G159">
        <v>1.0614528260274301E-3</v>
      </c>
    </row>
    <row r="160" spans="1:7" x14ac:dyDescent="0.2">
      <c r="A160" t="s">
        <v>166</v>
      </c>
      <c r="B160" t="s">
        <v>40</v>
      </c>
      <c r="C160">
        <v>0.54282890349612201</v>
      </c>
      <c r="D160">
        <v>0.51191563286230801</v>
      </c>
      <c r="E160">
        <v>0.52470424183956099</v>
      </c>
      <c r="F160">
        <v>24.039551370373399</v>
      </c>
      <c r="G160">
        <v>2.18267069029504E-2</v>
      </c>
    </row>
    <row r="161" spans="1:7" x14ac:dyDescent="0.2">
      <c r="A161" t="s">
        <v>373</v>
      </c>
      <c r="B161" t="s">
        <v>374</v>
      </c>
      <c r="C161">
        <v>1.3714568110223099E-3</v>
      </c>
      <c r="D161">
        <v>1.0303246786557601E-3</v>
      </c>
      <c r="E161">
        <v>1.1616365265161299E-3</v>
      </c>
      <c r="F161">
        <v>0.94735843836536004</v>
      </c>
      <c r="G161">
        <v>1.2261848097542701E-3</v>
      </c>
    </row>
    <row r="162" spans="1:7" x14ac:dyDescent="0.2">
      <c r="A162" t="s">
        <v>167</v>
      </c>
      <c r="B162" t="s">
        <v>375</v>
      </c>
      <c r="C162">
        <v>4.8601108113854501E-3</v>
      </c>
      <c r="D162">
        <v>4.0553720509453103E-3</v>
      </c>
      <c r="E162">
        <v>4.3637130627504697E-3</v>
      </c>
      <c r="F162">
        <v>0.677894590836285</v>
      </c>
      <c r="G162">
        <v>6.4371557491957202E-3</v>
      </c>
    </row>
    <row r="163" spans="1:7" x14ac:dyDescent="0.2">
      <c r="A163" t="s">
        <v>168</v>
      </c>
      <c r="B163" t="s">
        <v>38</v>
      </c>
      <c r="C163">
        <v>13.6105857050142</v>
      </c>
      <c r="D163">
        <v>12.335320591490801</v>
      </c>
      <c r="E163">
        <v>12.8369305375171</v>
      </c>
      <c r="F163">
        <v>11.729283166550401</v>
      </c>
      <c r="G163">
        <v>1.0944343618649699</v>
      </c>
    </row>
    <row r="164" spans="1:7" x14ac:dyDescent="0.2">
      <c r="A164" t="s">
        <v>169</v>
      </c>
      <c r="B164" t="s">
        <v>376</v>
      </c>
      <c r="C164">
        <v>0</v>
      </c>
      <c r="D164">
        <v>0</v>
      </c>
      <c r="E164">
        <v>0</v>
      </c>
      <c r="F164">
        <v>4.37375149998201E-2</v>
      </c>
      <c r="G164">
        <v>0</v>
      </c>
    </row>
    <row r="165" spans="1:7" x14ac:dyDescent="0.2">
      <c r="A165" t="s">
        <v>377</v>
      </c>
      <c r="B165" t="s">
        <v>378</v>
      </c>
      <c r="C165">
        <v>2.7408907082355398E-4</v>
      </c>
      <c r="D165">
        <v>1.1970759791312E-4</v>
      </c>
      <c r="E165">
        <v>1.82626071341789E-4</v>
      </c>
      <c r="F165">
        <v>1.11531052247105</v>
      </c>
      <c r="G165">
        <v>1.6374459638125599E-4</v>
      </c>
    </row>
    <row r="166" spans="1:7" x14ac:dyDescent="0.2">
      <c r="A166" t="s">
        <v>171</v>
      </c>
      <c r="B166" t="s">
        <v>379</v>
      </c>
      <c r="C166">
        <v>0.27222166287497901</v>
      </c>
      <c r="D166">
        <v>0.24333485425215101</v>
      </c>
      <c r="E166">
        <v>0.25504281029222298</v>
      </c>
      <c r="F166">
        <v>1.74589932803073</v>
      </c>
      <c r="G166">
        <v>0.146081051866774</v>
      </c>
    </row>
    <row r="167" spans="1:7" x14ac:dyDescent="0.2">
      <c r="A167" t="s">
        <v>380</v>
      </c>
      <c r="B167" t="s">
        <v>381</v>
      </c>
      <c r="C167">
        <v>0</v>
      </c>
      <c r="D167">
        <v>0</v>
      </c>
      <c r="E167">
        <v>0</v>
      </c>
      <c r="F167">
        <v>0.16412256324864</v>
      </c>
      <c r="G167">
        <v>0</v>
      </c>
    </row>
    <row r="168" spans="1:7" x14ac:dyDescent="0.2">
      <c r="A168" t="s">
        <v>382</v>
      </c>
      <c r="B168" t="s">
        <v>383</v>
      </c>
      <c r="C168">
        <v>0</v>
      </c>
      <c r="D168">
        <v>0</v>
      </c>
      <c r="E168">
        <v>0</v>
      </c>
      <c r="F168">
        <v>8.2606684528305094E-2</v>
      </c>
      <c r="G168">
        <v>0</v>
      </c>
    </row>
    <row r="169" spans="1:7" x14ac:dyDescent="0.2">
      <c r="A169" t="s">
        <v>172</v>
      </c>
      <c r="B169" t="s">
        <v>384</v>
      </c>
      <c r="C169">
        <v>3.4191841552016502E-4</v>
      </c>
      <c r="D169">
        <v>1.75483108343598E-4</v>
      </c>
      <c r="E169">
        <v>2.4013481067395299E-4</v>
      </c>
      <c r="F169">
        <v>2.7355517684497901</v>
      </c>
      <c r="G169">
        <v>8.7782952398680097E-5</v>
      </c>
    </row>
    <row r="170" spans="1:7" x14ac:dyDescent="0.2">
      <c r="A170" t="s">
        <v>173</v>
      </c>
      <c r="B170" t="s">
        <v>21</v>
      </c>
      <c r="C170">
        <v>3.8928375308695203E-2</v>
      </c>
      <c r="D170">
        <v>2.4878891897377301E-2</v>
      </c>
      <c r="E170">
        <v>3.0609263343722E-2</v>
      </c>
      <c r="F170">
        <v>0.75312723892795697</v>
      </c>
      <c r="G170">
        <v>4.06428844444571E-2</v>
      </c>
    </row>
    <row r="171" spans="1:7" x14ac:dyDescent="0.2">
      <c r="A171" t="s">
        <v>174</v>
      </c>
      <c r="B171" t="s">
        <v>23</v>
      </c>
      <c r="C171">
        <v>0.73048016499301804</v>
      </c>
      <c r="D171">
        <v>0.42745547731049299</v>
      </c>
      <c r="E171">
        <v>0.54753383750116502</v>
      </c>
      <c r="F171">
        <v>16.406331181133101</v>
      </c>
      <c r="G171">
        <v>3.3373325910354502E-2</v>
      </c>
    </row>
    <row r="172" spans="1:7" x14ac:dyDescent="0.2">
      <c r="A172" t="s">
        <v>385</v>
      </c>
      <c r="B172" t="s">
        <v>386</v>
      </c>
      <c r="C172">
        <v>4.6189306133591297E-2</v>
      </c>
      <c r="D172">
        <v>4.5319425431080203E-2</v>
      </c>
      <c r="E172">
        <v>4.56824905722827E-2</v>
      </c>
      <c r="F172">
        <v>0.13142819731901401</v>
      </c>
      <c r="G172">
        <v>0.34758515679400298</v>
      </c>
    </row>
    <row r="173" spans="1:7" x14ac:dyDescent="0.2">
      <c r="A173" t="s">
        <v>176</v>
      </c>
      <c r="B173" t="s">
        <v>243</v>
      </c>
      <c r="C173">
        <v>3.5431198924493401E-3</v>
      </c>
      <c r="D173">
        <v>3.55720567359279E-3</v>
      </c>
      <c r="E173">
        <v>3.5517170555267601E-3</v>
      </c>
      <c r="F173">
        <v>3.5611216163233698E-2</v>
      </c>
      <c r="G173">
        <v>9.9735910148265897E-2</v>
      </c>
    </row>
    <row r="174" spans="1:7" x14ac:dyDescent="0.2">
      <c r="A174" t="s">
        <v>179</v>
      </c>
      <c r="B174" t="s">
        <v>387</v>
      </c>
      <c r="C174">
        <v>6.8162107094722299E-2</v>
      </c>
      <c r="D174">
        <v>3.53607554824001E-2</v>
      </c>
      <c r="E174">
        <v>4.8403777669385098E-2</v>
      </c>
      <c r="F174">
        <v>18.334676080192502</v>
      </c>
      <c r="G174">
        <v>2.64001269821598E-3</v>
      </c>
    </row>
    <row r="175" spans="1:7" x14ac:dyDescent="0.2">
      <c r="A175" t="s">
        <v>388</v>
      </c>
      <c r="B175" t="s">
        <v>389</v>
      </c>
      <c r="C175">
        <v>2.27947831785905E-3</v>
      </c>
      <c r="D175">
        <v>2.2118865030803601E-3</v>
      </c>
      <c r="E175">
        <v>2.2403214774834898E-3</v>
      </c>
      <c r="F175">
        <v>0.100223322492646</v>
      </c>
      <c r="G175">
        <v>2.2353294839610599E-2</v>
      </c>
    </row>
    <row r="176" spans="1:7" x14ac:dyDescent="0.2">
      <c r="A176" t="s">
        <v>390</v>
      </c>
      <c r="B176" t="s">
        <v>391</v>
      </c>
      <c r="C176">
        <v>0</v>
      </c>
      <c r="D176">
        <v>0</v>
      </c>
      <c r="E176">
        <v>0</v>
      </c>
      <c r="F176">
        <v>1.2790639130482599</v>
      </c>
      <c r="G176">
        <v>0</v>
      </c>
    </row>
    <row r="177" spans="1:7" x14ac:dyDescent="0.2">
      <c r="A177" t="s">
        <v>180</v>
      </c>
      <c r="B177" t="s">
        <v>392</v>
      </c>
      <c r="C177">
        <v>6.3280929379425097E-3</v>
      </c>
      <c r="D177">
        <v>4.0790527910404498E-3</v>
      </c>
      <c r="E177">
        <v>5.0204423384426202E-3</v>
      </c>
      <c r="F177">
        <v>1.29214825216427</v>
      </c>
      <c r="G177">
        <v>3.8853454547755498E-3</v>
      </c>
    </row>
    <row r="178" spans="1:7" x14ac:dyDescent="0.2">
      <c r="A178" t="s">
        <v>181</v>
      </c>
      <c r="B178" t="s">
        <v>393</v>
      </c>
      <c r="C178">
        <v>6.0808198557810202E-2</v>
      </c>
      <c r="D178">
        <v>3.4587506814191399E-2</v>
      </c>
      <c r="E178">
        <v>4.5628805467537302E-2</v>
      </c>
      <c r="F178">
        <v>15.7273842726495</v>
      </c>
      <c r="G178">
        <v>2.9012329498992202E-3</v>
      </c>
    </row>
    <row r="179" spans="1:7" x14ac:dyDescent="0.2">
      <c r="A179" t="s">
        <v>182</v>
      </c>
      <c r="B179" t="s">
        <v>394</v>
      </c>
      <c r="C179">
        <v>0.15357584817761</v>
      </c>
      <c r="D179">
        <v>0.11030563668007</v>
      </c>
      <c r="E179">
        <v>0.12748950273839299</v>
      </c>
      <c r="F179">
        <v>21.4698882317875</v>
      </c>
      <c r="G179">
        <v>5.9380608488514104E-3</v>
      </c>
    </row>
    <row r="180" spans="1:7" x14ac:dyDescent="0.2">
      <c r="A180" t="s">
        <v>183</v>
      </c>
      <c r="B180" t="s">
        <v>395</v>
      </c>
      <c r="C180">
        <v>9.6687416925273796E-4</v>
      </c>
      <c r="D180">
        <v>9.3878689361775504E-4</v>
      </c>
      <c r="E180">
        <v>9.5073471477150095E-4</v>
      </c>
      <c r="F180">
        <v>1.9555114331155401</v>
      </c>
      <c r="G180">
        <v>4.8618213050116601E-4</v>
      </c>
    </row>
    <row r="181" spans="1:7" x14ac:dyDescent="0.2">
      <c r="A181" t="s">
        <v>184</v>
      </c>
      <c r="B181" t="s">
        <v>396</v>
      </c>
      <c r="C181">
        <v>4.9122341570176798E-3</v>
      </c>
      <c r="D181">
        <v>4.5168296863394297E-3</v>
      </c>
      <c r="E181">
        <v>4.6735863493693602E-3</v>
      </c>
      <c r="F181">
        <v>1.1211879680932699</v>
      </c>
      <c r="G181">
        <v>4.1684235671182197E-3</v>
      </c>
    </row>
    <row r="182" spans="1:7" x14ac:dyDescent="0.2">
      <c r="A182" t="s">
        <v>185</v>
      </c>
      <c r="B182" t="s">
        <v>397</v>
      </c>
      <c r="C182">
        <v>3.0282493751361401E-2</v>
      </c>
      <c r="D182">
        <v>1.5953445718136599E-2</v>
      </c>
      <c r="E182">
        <v>2.1470932268873599E-2</v>
      </c>
      <c r="F182">
        <v>5.2086004197201596</v>
      </c>
      <c r="G182">
        <v>4.12220760640094E-3</v>
      </c>
    </row>
    <row r="183" spans="1:7" x14ac:dyDescent="0.2">
      <c r="A183" t="s">
        <v>186</v>
      </c>
      <c r="B183" t="s">
        <v>398</v>
      </c>
      <c r="C183">
        <v>0.198048441196221</v>
      </c>
      <c r="D183">
        <v>0.102786871185749</v>
      </c>
      <c r="E183">
        <v>0.138853799868978</v>
      </c>
      <c r="F183">
        <v>1.5481041771597299</v>
      </c>
      <c r="G183">
        <v>8.9692800986901494E-2</v>
      </c>
    </row>
    <row r="184" spans="1:7" x14ac:dyDescent="0.2">
      <c r="A184" t="s">
        <v>187</v>
      </c>
      <c r="B184" t="s">
        <v>43</v>
      </c>
      <c r="C184">
        <v>15.487820157458501</v>
      </c>
      <c r="D184">
        <v>9.2642190771325907</v>
      </c>
      <c r="E184">
        <v>11.6324225885276</v>
      </c>
      <c r="F184">
        <v>282.82244172580198</v>
      </c>
      <c r="G184">
        <v>4.1129772155087098E-2</v>
      </c>
    </row>
    <row r="185" spans="1:7" x14ac:dyDescent="0.2">
      <c r="A185" t="s">
        <v>399</v>
      </c>
      <c r="B185" t="s">
        <v>400</v>
      </c>
      <c r="C185">
        <v>1.05464060761238E-3</v>
      </c>
      <c r="D185">
        <v>8.3024480263582299E-4</v>
      </c>
      <c r="E185">
        <v>9.1644093041285302E-4</v>
      </c>
      <c r="F185">
        <v>1.9263121982481299</v>
      </c>
      <c r="G185">
        <v>4.7574891092228201E-4</v>
      </c>
    </row>
    <row r="186" spans="1:7" x14ac:dyDescent="0.2">
      <c r="A186" t="s">
        <v>207</v>
      </c>
      <c r="B186" t="s">
        <v>401</v>
      </c>
      <c r="C186">
        <v>5.70283649951632E-5</v>
      </c>
      <c r="D186">
        <v>0</v>
      </c>
      <c r="E186">
        <v>7.7270688118590199E-6</v>
      </c>
      <c r="F186">
        <v>2.4140299714606898E-2</v>
      </c>
      <c r="G186">
        <v>3.2009001144188399E-4</v>
      </c>
    </row>
    <row r="187" spans="1:7" x14ac:dyDescent="0.2">
      <c r="A187" t="s">
        <v>188</v>
      </c>
      <c r="B187" t="s">
        <v>402</v>
      </c>
      <c r="C187">
        <v>0.12014834688180299</v>
      </c>
      <c r="D187">
        <v>9.66714145929954E-2</v>
      </c>
      <c r="E187">
        <v>0.10680242112374901</v>
      </c>
      <c r="F187">
        <v>0.159140765376</v>
      </c>
      <c r="G187">
        <v>0.67111918728936903</v>
      </c>
    </row>
    <row r="188" spans="1:7" x14ac:dyDescent="0.2">
      <c r="A188" t="s">
        <v>189</v>
      </c>
      <c r="B188" t="s">
        <v>230</v>
      </c>
      <c r="C188">
        <v>5.4574743690718499</v>
      </c>
      <c r="D188">
        <v>4.9761137542661302</v>
      </c>
      <c r="E188">
        <v>5.1568145195624702</v>
      </c>
      <c r="F188">
        <v>4.5749510463744002E-2</v>
      </c>
      <c r="G188">
        <v>112.718463373487</v>
      </c>
    </row>
    <row r="189" spans="1:7" x14ac:dyDescent="0.2">
      <c r="A189" t="s">
        <v>403</v>
      </c>
      <c r="B189" t="s">
        <v>404</v>
      </c>
      <c r="C189">
        <v>0.32928320595878602</v>
      </c>
      <c r="D189">
        <v>0.32504804250316899</v>
      </c>
      <c r="E189">
        <v>0.32699628714471102</v>
      </c>
      <c r="F189">
        <v>0.11635265698099199</v>
      </c>
      <c r="G189">
        <v>2.8103895143376998</v>
      </c>
    </row>
    <row r="190" spans="1:7" x14ac:dyDescent="0.2">
      <c r="A190" t="s">
        <v>190</v>
      </c>
      <c r="B190" t="s">
        <v>405</v>
      </c>
      <c r="C190">
        <v>0.14405587462664601</v>
      </c>
      <c r="D190">
        <v>6.5274162134102004E-2</v>
      </c>
      <c r="E190">
        <v>9.6005755937422499E-2</v>
      </c>
      <c r="F190">
        <v>12.2968636718585</v>
      </c>
      <c r="G190">
        <v>7.8073367729637397E-3</v>
      </c>
    </row>
    <row r="191" spans="1:7" x14ac:dyDescent="0.2">
      <c r="A191" t="s">
        <v>191</v>
      </c>
      <c r="B191" t="s">
        <v>406</v>
      </c>
      <c r="C191">
        <v>2.7609784334266699E-2</v>
      </c>
      <c r="D191">
        <v>2.4822880826873901E-2</v>
      </c>
      <c r="E191">
        <v>2.5887578644991499E-2</v>
      </c>
      <c r="F191">
        <v>2.6891636918070401E-2</v>
      </c>
      <c r="G191">
        <v>0.96266280568423901</v>
      </c>
    </row>
    <row r="192" spans="1:7" x14ac:dyDescent="0.2">
      <c r="A192" t="s">
        <v>407</v>
      </c>
      <c r="B192" t="s">
        <v>408</v>
      </c>
      <c r="C192">
        <v>2.4557230870672801E-2</v>
      </c>
      <c r="D192">
        <v>2.4242261357184401E-2</v>
      </c>
      <c r="E192">
        <v>2.4387077287568001E-2</v>
      </c>
      <c r="F192">
        <v>2.3354966721047098E-2</v>
      </c>
      <c r="G192">
        <v>1.0441923372809001</v>
      </c>
    </row>
    <row r="193" spans="1:7" x14ac:dyDescent="0.2">
      <c r="A193" t="s">
        <v>409</v>
      </c>
      <c r="B193" t="s">
        <v>410</v>
      </c>
      <c r="C193">
        <v>1.9481240052582601E-4</v>
      </c>
      <c r="D193">
        <v>1.2464778584666899E-4</v>
      </c>
      <c r="E193">
        <v>1.5203927397237999E-4</v>
      </c>
      <c r="F193">
        <v>260.43732211968</v>
      </c>
      <c r="G193">
        <v>5.8378450805339203E-7</v>
      </c>
    </row>
    <row r="194" spans="1:7" x14ac:dyDescent="0.2">
      <c r="A194" t="s">
        <v>411</v>
      </c>
      <c r="B194" t="s">
        <v>412</v>
      </c>
      <c r="C194">
        <v>2.55763517087569E-4</v>
      </c>
      <c r="D194">
        <v>2.5197540693254098E-4</v>
      </c>
      <c r="E194">
        <v>2.5394064075599001E-4</v>
      </c>
      <c r="F194">
        <v>0.55104219802368004</v>
      </c>
      <c r="G194">
        <v>4.6083701332992502E-4</v>
      </c>
    </row>
    <row r="195" spans="1:7" x14ac:dyDescent="0.2">
      <c r="A195" t="s">
        <v>192</v>
      </c>
      <c r="B195" t="s">
        <v>41</v>
      </c>
      <c r="C195">
        <v>0.224972463091794</v>
      </c>
      <c r="D195">
        <v>0.18398529883821299</v>
      </c>
      <c r="E195">
        <v>0.19910239110250399</v>
      </c>
      <c r="F195">
        <v>16.085378926078999</v>
      </c>
      <c r="G195">
        <v>1.23778489780991E-2</v>
      </c>
    </row>
    <row r="196" spans="1:7" x14ac:dyDescent="0.2">
      <c r="A196" t="s">
        <v>193</v>
      </c>
      <c r="B196" t="s">
        <v>413</v>
      </c>
      <c r="C196">
        <v>1.5108442937976301E-2</v>
      </c>
      <c r="D196">
        <v>9.5340391920258703E-3</v>
      </c>
      <c r="E196">
        <v>1.15731670260939E-2</v>
      </c>
      <c r="F196">
        <v>0.61297285280493496</v>
      </c>
      <c r="G196">
        <v>1.88803908250351E-2</v>
      </c>
    </row>
    <row r="197" spans="1:7" x14ac:dyDescent="0.2">
      <c r="A197" t="s">
        <v>194</v>
      </c>
      <c r="B197" t="s">
        <v>414</v>
      </c>
      <c r="C197">
        <v>1.4669519893933101E-4</v>
      </c>
      <c r="D197">
        <v>1.40366291651642E-4</v>
      </c>
      <c r="E197">
        <v>1.43199946770126E-4</v>
      </c>
      <c r="F197">
        <v>0.78522098015559805</v>
      </c>
      <c r="G197">
        <v>1.8236897687291801E-4</v>
      </c>
    </row>
    <row r="198" spans="1:7" x14ac:dyDescent="0.2">
      <c r="A198" t="s">
        <v>209</v>
      </c>
      <c r="B198" t="s">
        <v>209</v>
      </c>
      <c r="C198">
        <v>245.22266756355501</v>
      </c>
      <c r="D198">
        <v>200.50426266779999</v>
      </c>
      <c r="E198">
        <v>217.73367763820599</v>
      </c>
      <c r="F198">
        <v>2568.06799172817</v>
      </c>
      <c r="G198">
        <f>E198/F198</f>
        <v>8.4785012834369344E-2</v>
      </c>
    </row>
  </sheetData>
  <pageMargins left="0.7" right="0.7" top="0.75" bottom="0.75" header="0.3" footer="0.3"/>
  <pageSetup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706E6-2F6C-C747-B378-693BF93C30C0}">
  <dimension ref="A1:R8"/>
  <sheetViews>
    <sheetView workbookViewId="0">
      <selection activeCell="F198" sqref="F198"/>
    </sheetView>
  </sheetViews>
  <sheetFormatPr baseColWidth="10" defaultRowHeight="16" x14ac:dyDescent="0.2"/>
  <cols>
    <col min="1" max="1" width="25.1640625" customWidth="1"/>
    <col min="2" max="8" width="15.1640625" customWidth="1"/>
  </cols>
  <sheetData>
    <row r="1" spans="1:18" s="10" customFormat="1" x14ac:dyDescent="0.2">
      <c r="A1" s="2" t="s">
        <v>250</v>
      </c>
      <c r="B1" s="2" t="s">
        <v>418</v>
      </c>
      <c r="C1" s="2" t="s">
        <v>433</v>
      </c>
      <c r="D1" s="2" t="s">
        <v>435</v>
      </c>
      <c r="E1" s="2" t="s">
        <v>434</v>
      </c>
      <c r="F1" s="2" t="s">
        <v>436</v>
      </c>
      <c r="G1" s="2" t="s">
        <v>437</v>
      </c>
      <c r="H1" s="2"/>
      <c r="I1" s="2"/>
      <c r="J1" s="2"/>
      <c r="K1" s="2"/>
      <c r="L1" s="2"/>
      <c r="M1" s="2"/>
      <c r="N1" s="2"/>
      <c r="O1" s="2"/>
      <c r="P1" s="2"/>
      <c r="Q1" s="2"/>
      <c r="R1" s="2"/>
    </row>
    <row r="2" spans="1:18" x14ac:dyDescent="0.2">
      <c r="A2" t="s">
        <v>416</v>
      </c>
      <c r="B2">
        <v>25</v>
      </c>
      <c r="C2" s="7">
        <v>87.065046388787593</v>
      </c>
      <c r="D2" s="7">
        <v>62.386800177766503</v>
      </c>
      <c r="E2" s="7">
        <v>72.138090468259605</v>
      </c>
      <c r="F2" s="7">
        <v>349.653557273947</v>
      </c>
      <c r="G2" s="11">
        <v>0.20631304606388101</v>
      </c>
    </row>
    <row r="3" spans="1:18" x14ac:dyDescent="0.2">
      <c r="A3" t="s">
        <v>251</v>
      </c>
      <c r="B3">
        <v>5</v>
      </c>
      <c r="C3" s="7">
        <v>0.54907448191618002</v>
      </c>
      <c r="D3" s="7">
        <v>0.45581937902043101</v>
      </c>
      <c r="E3" s="7">
        <v>0.490544684469503</v>
      </c>
      <c r="F3" s="7">
        <v>113.318691794755</v>
      </c>
      <c r="G3" s="11">
        <v>4.3288947013083098E-3</v>
      </c>
    </row>
    <row r="4" spans="1:18" x14ac:dyDescent="0.2">
      <c r="A4" t="s">
        <v>417</v>
      </c>
      <c r="B4">
        <v>39</v>
      </c>
      <c r="C4" s="7">
        <v>43.7748928345056</v>
      </c>
      <c r="D4" s="7">
        <v>34.153805870430801</v>
      </c>
      <c r="E4" s="7">
        <v>37.750839763908601</v>
      </c>
      <c r="F4" s="7">
        <v>523.19814156837197</v>
      </c>
      <c r="G4" s="11">
        <v>7.2154002020619307E-2</v>
      </c>
    </row>
    <row r="5" spans="1:18" x14ac:dyDescent="0.2">
      <c r="A5" t="s">
        <v>187</v>
      </c>
      <c r="B5">
        <v>1</v>
      </c>
      <c r="C5" s="7">
        <v>88.055655367558202</v>
      </c>
      <c r="D5" s="7">
        <v>82.541878520010201</v>
      </c>
      <c r="E5" s="7">
        <v>84.675805397303705</v>
      </c>
      <c r="F5" s="7">
        <v>282.82244172580198</v>
      </c>
      <c r="G5" s="11">
        <v>0.29939563805688901</v>
      </c>
    </row>
    <row r="6" spans="1:18" x14ac:dyDescent="0.2">
      <c r="A6" t="s">
        <v>252</v>
      </c>
      <c r="B6">
        <v>19</v>
      </c>
      <c r="C6" s="7">
        <v>25.777998490787802</v>
      </c>
      <c r="D6" s="7">
        <v>20.965958720572399</v>
      </c>
      <c r="E6" s="7">
        <v>22.678397324264299</v>
      </c>
      <c r="F6" s="7">
        <v>847.17918792657997</v>
      </c>
      <c r="G6" s="11">
        <v>2.67693041182566E-2</v>
      </c>
    </row>
    <row r="7" spans="1:18" x14ac:dyDescent="0.2">
      <c r="A7" s="4" t="s">
        <v>415</v>
      </c>
      <c r="B7" s="5">
        <v>40</v>
      </c>
      <c r="C7" s="8">
        <v>60.368022386302698</v>
      </c>
      <c r="D7" s="8">
        <v>49.193883522545399</v>
      </c>
      <c r="E7" s="8">
        <v>53.537434464633101</v>
      </c>
      <c r="F7" s="8">
        <v>129.82209685283399</v>
      </c>
      <c r="G7" s="14">
        <v>0.41239076984962703</v>
      </c>
    </row>
    <row r="8" spans="1:18" x14ac:dyDescent="0.2">
      <c r="A8" s="1" t="s">
        <v>209</v>
      </c>
      <c r="B8" s="6">
        <v>89</v>
      </c>
      <c r="C8" s="9">
        <v>245.22266756355501</v>
      </c>
      <c r="D8" s="9">
        <v>200.50426266779999</v>
      </c>
      <c r="E8" s="9">
        <v>217.73367763820599</v>
      </c>
      <c r="F8" s="9">
        <v>2116.1720202894498</v>
      </c>
      <c r="G8" s="15">
        <f>E8/F8</f>
        <v>0.10289034896530973</v>
      </c>
    </row>
  </sheetData>
  <pageMargins left="0.7" right="0.7" top="0.75" bottom="0.75" header="0.3" footer="0.3"/>
  <pageSetup orientation="portrait" horizontalDpi="0" verticalDpi="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2322C-7B96-1D48-AE6D-E963439AE4A9}">
  <dimension ref="A1:G9"/>
  <sheetViews>
    <sheetView workbookViewId="0">
      <selection activeCell="F198" sqref="F198"/>
    </sheetView>
  </sheetViews>
  <sheetFormatPr baseColWidth="10" defaultRowHeight="16" x14ac:dyDescent="0.2"/>
  <cols>
    <col min="1" max="1" width="14.33203125" customWidth="1"/>
  </cols>
  <sheetData>
    <row r="1" spans="1:7" s="2" customFormat="1" x14ac:dyDescent="0.2">
      <c r="A1" s="2" t="s">
        <v>250</v>
      </c>
      <c r="B1" s="2" t="s">
        <v>438</v>
      </c>
      <c r="C1" s="2" t="s">
        <v>433</v>
      </c>
      <c r="D1" s="2" t="s">
        <v>428</v>
      </c>
      <c r="E1" s="2" t="s">
        <v>429</v>
      </c>
      <c r="F1" s="2" t="s">
        <v>439</v>
      </c>
      <c r="G1" s="2" t="s">
        <v>440</v>
      </c>
    </row>
    <row r="2" spans="1:7" x14ac:dyDescent="0.2">
      <c r="A2" t="s">
        <v>416</v>
      </c>
      <c r="B2">
        <v>27</v>
      </c>
      <c r="C2">
        <v>86.139324128436598</v>
      </c>
      <c r="D2">
        <v>67.1133997211939</v>
      </c>
      <c r="E2">
        <v>74.552737162187597</v>
      </c>
      <c r="F2">
        <v>353.426237322752</v>
      </c>
      <c r="G2">
        <v>0.21094284829257101</v>
      </c>
    </row>
    <row r="3" spans="1:7" x14ac:dyDescent="0.2">
      <c r="A3" t="s">
        <v>187</v>
      </c>
      <c r="B3">
        <v>1</v>
      </c>
      <c r="C3">
        <v>15.487820157458501</v>
      </c>
      <c r="D3">
        <v>9.2642190771325907</v>
      </c>
      <c r="E3">
        <v>11.6324225885276</v>
      </c>
      <c r="F3">
        <v>282.82244172580198</v>
      </c>
      <c r="G3">
        <v>4.1129772155087098E-2</v>
      </c>
    </row>
    <row r="4" spans="1:7" x14ac:dyDescent="0.2">
      <c r="A4" t="s">
        <v>417</v>
      </c>
      <c r="B4">
        <v>53</v>
      </c>
      <c r="C4">
        <v>118.91624413247</v>
      </c>
      <c r="D4">
        <v>102.309100492593</v>
      </c>
      <c r="E4">
        <v>108.62707247109201</v>
      </c>
      <c r="F4">
        <v>569.83676653512202</v>
      </c>
      <c r="G4">
        <v>0.190628402466194</v>
      </c>
    </row>
    <row r="5" spans="1:7" x14ac:dyDescent="0.2">
      <c r="A5" t="s">
        <v>252</v>
      </c>
      <c r="B5">
        <v>51</v>
      </c>
      <c r="C5">
        <v>22.597290674700201</v>
      </c>
      <c r="D5">
        <v>20.438602099701999</v>
      </c>
      <c r="E5">
        <v>21.286065660721398</v>
      </c>
      <c r="F5">
        <v>1137.90374939497</v>
      </c>
      <c r="G5">
        <v>1.87063850277665E-2</v>
      </c>
    </row>
    <row r="6" spans="1:7" x14ac:dyDescent="0.2">
      <c r="A6" t="s">
        <v>251</v>
      </c>
      <c r="B6">
        <v>47</v>
      </c>
      <c r="C6">
        <v>1.1113776218692299</v>
      </c>
      <c r="D6">
        <v>0.71502155916585697</v>
      </c>
      <c r="E6">
        <v>0.85504442187789598</v>
      </c>
      <c r="F6">
        <v>212.95109284928699</v>
      </c>
      <c r="G6">
        <v>4.0152149981359303E-3</v>
      </c>
    </row>
    <row r="7" spans="1:7" x14ac:dyDescent="0.2">
      <c r="A7" t="s">
        <v>253</v>
      </c>
      <c r="B7">
        <v>17</v>
      </c>
      <c r="C7">
        <v>0.97061084862075298</v>
      </c>
      <c r="D7">
        <v>0.66391971801275995</v>
      </c>
      <c r="E7">
        <v>0.78033533379925901</v>
      </c>
      <c r="F7">
        <v>10.7878664594445</v>
      </c>
      <c r="G7">
        <v>7.2334537763590695E-2</v>
      </c>
    </row>
    <row r="8" spans="1:7" x14ac:dyDescent="0.2">
      <c r="A8" s="4" t="s">
        <v>415</v>
      </c>
      <c r="B8" s="5">
        <v>37</v>
      </c>
      <c r="C8" s="5">
        <v>144.59471163378299</v>
      </c>
      <c r="D8" s="5">
        <v>130.40974665737301</v>
      </c>
      <c r="E8" s="5">
        <v>135.74470638381899</v>
      </c>
      <c r="F8" s="5">
        <v>130.21938319253201</v>
      </c>
      <c r="G8" s="5">
        <v>1.04243088130066</v>
      </c>
    </row>
    <row r="9" spans="1:7" x14ac:dyDescent="0.2">
      <c r="A9" s="1" t="s">
        <v>209</v>
      </c>
      <c r="B9" s="6">
        <v>196</v>
      </c>
      <c r="C9" s="6">
        <v>245.22266756355501</v>
      </c>
      <c r="D9" s="6">
        <v>200.50426266779999</v>
      </c>
      <c r="E9" s="6">
        <v>217.73367763820599</v>
      </c>
      <c r="F9" s="6">
        <v>2567.7281542873702</v>
      </c>
      <c r="G9" s="6">
        <f>E9/F9</f>
        <v>8.4796234085237232E-2</v>
      </c>
    </row>
  </sheetData>
  <pageMargins left="0.7" right="0.7" top="0.75" bottom="0.75" header="0.3" footer="0.3"/>
  <pageSetup orientation="portrait" horizontalDpi="0" verticalDpi="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AA773-E53A-8243-B49E-E9527676F985}">
  <dimension ref="A1:H41"/>
  <sheetViews>
    <sheetView workbookViewId="0">
      <selection activeCell="I6" sqref="I6"/>
    </sheetView>
  </sheetViews>
  <sheetFormatPr baseColWidth="10" defaultRowHeight="16" x14ac:dyDescent="0.2"/>
  <cols>
    <col min="1" max="1" width="10.83203125" style="16"/>
    <col min="2" max="2" width="13.33203125" style="16" customWidth="1"/>
    <col min="3" max="3" width="13.83203125" style="16" customWidth="1"/>
    <col min="4" max="4" width="11.83203125" style="16" customWidth="1"/>
    <col min="5" max="6" width="10.83203125" style="16"/>
    <col min="7" max="7" width="18.5" style="16" customWidth="1"/>
    <col min="8" max="8" width="14" style="17" customWidth="1"/>
    <col min="9" max="16384" width="10.83203125" style="16"/>
  </cols>
  <sheetData>
    <row r="1" spans="1:8" x14ac:dyDescent="0.2">
      <c r="A1" s="16" t="s">
        <v>44</v>
      </c>
      <c r="B1" s="16" t="s">
        <v>444</v>
      </c>
      <c r="C1" s="16" t="s">
        <v>445</v>
      </c>
      <c r="D1" s="16" t="s">
        <v>451</v>
      </c>
      <c r="E1" s="16" t="s">
        <v>452</v>
      </c>
      <c r="F1" s="16" t="s">
        <v>453</v>
      </c>
      <c r="G1" s="16" t="s">
        <v>454</v>
      </c>
      <c r="H1" s="17" t="s">
        <v>455</v>
      </c>
    </row>
    <row r="2" spans="1:8" x14ac:dyDescent="0.2">
      <c r="A2" s="16">
        <v>2018</v>
      </c>
      <c r="B2" s="16" t="s">
        <v>109</v>
      </c>
      <c r="C2" s="16" t="s">
        <v>213</v>
      </c>
      <c r="E2" s="16">
        <v>2456825093.9530001</v>
      </c>
      <c r="F2" s="16">
        <v>2.4341443768297801E-2</v>
      </c>
      <c r="H2" s="17">
        <v>2.4341443768297801E-2</v>
      </c>
    </row>
    <row r="3" spans="1:8" x14ac:dyDescent="0.2">
      <c r="A3" s="16">
        <v>2018</v>
      </c>
      <c r="B3" s="16" t="s">
        <v>127</v>
      </c>
      <c r="C3" s="16" t="s">
        <v>14</v>
      </c>
      <c r="E3" s="16">
        <v>82014029302.119003</v>
      </c>
      <c r="F3" s="16">
        <v>4.8544598602353203E-2</v>
      </c>
      <c r="H3" s="17">
        <v>4.8544598602353203E-2</v>
      </c>
    </row>
    <row r="4" spans="1:8" x14ac:dyDescent="0.2">
      <c r="A4" s="16">
        <v>2018</v>
      </c>
      <c r="B4" s="16" t="s">
        <v>53</v>
      </c>
      <c r="C4" s="16" t="s">
        <v>24</v>
      </c>
      <c r="E4" s="16">
        <v>18392928004.160999</v>
      </c>
      <c r="F4" s="16">
        <v>5.1366778957774598E-2</v>
      </c>
      <c r="H4" s="17">
        <v>5.1366778957774598E-2</v>
      </c>
    </row>
    <row r="5" spans="1:8" x14ac:dyDescent="0.2">
      <c r="A5" s="16">
        <v>2018</v>
      </c>
      <c r="B5" s="16" t="s">
        <v>111</v>
      </c>
      <c r="C5" s="16" t="s">
        <v>10</v>
      </c>
      <c r="D5" s="16">
        <v>93362483311.585495</v>
      </c>
      <c r="E5" s="16">
        <v>145502572189.66</v>
      </c>
      <c r="F5" s="16">
        <v>4.8052326923172198E-2</v>
      </c>
      <c r="G5" s="16">
        <v>7.4888080511804303E-2</v>
      </c>
      <c r="H5" s="17">
        <v>7.4888080511804303E-2</v>
      </c>
    </row>
    <row r="6" spans="1:8" x14ac:dyDescent="0.2">
      <c r="A6" s="16">
        <v>2018</v>
      </c>
      <c r="B6" s="16" t="s">
        <v>56</v>
      </c>
      <c r="C6" s="16" t="s">
        <v>0</v>
      </c>
      <c r="E6" s="16">
        <v>36210276208.676003</v>
      </c>
      <c r="F6" s="16">
        <v>9.1647752424348097E-2</v>
      </c>
      <c r="H6" s="17">
        <v>9.1647752424348097E-2</v>
      </c>
    </row>
    <row r="7" spans="1:8" x14ac:dyDescent="0.2">
      <c r="A7" s="16">
        <v>2018</v>
      </c>
      <c r="B7" s="16" t="s">
        <v>164</v>
      </c>
      <c r="C7" s="16" t="s">
        <v>19</v>
      </c>
      <c r="E7" s="16">
        <v>19878863477</v>
      </c>
      <c r="F7" s="16">
        <v>9.1868863535029793E-2</v>
      </c>
      <c r="H7" s="17">
        <v>9.1868863535029793E-2</v>
      </c>
    </row>
    <row r="8" spans="1:8" x14ac:dyDescent="0.2">
      <c r="A8" s="16">
        <v>2018</v>
      </c>
      <c r="B8" s="16" t="s">
        <v>126</v>
      </c>
      <c r="C8" s="16" t="s">
        <v>13</v>
      </c>
      <c r="E8" s="16">
        <v>286256708.43599999</v>
      </c>
      <c r="F8" s="16">
        <v>9.4150976329086297E-2</v>
      </c>
      <c r="H8" s="17">
        <v>9.4150976329086297E-2</v>
      </c>
    </row>
    <row r="9" spans="1:8" x14ac:dyDescent="0.2">
      <c r="A9" s="16">
        <v>2018</v>
      </c>
      <c r="B9" s="16" t="s">
        <v>81</v>
      </c>
      <c r="C9" s="16" t="s">
        <v>210</v>
      </c>
      <c r="D9" s="16">
        <v>142808943843.70801</v>
      </c>
      <c r="E9" s="16">
        <v>142808943843.70801</v>
      </c>
      <c r="F9" s="16">
        <v>0.10043217929953099</v>
      </c>
      <c r="G9" s="16">
        <v>0.10043217929953099</v>
      </c>
      <c r="H9" s="17">
        <v>0.10043217929953099</v>
      </c>
    </row>
    <row r="10" spans="1:8" x14ac:dyDescent="0.2">
      <c r="A10" s="16">
        <v>2018</v>
      </c>
      <c r="B10" s="16" t="s">
        <v>86</v>
      </c>
      <c r="C10" s="16" t="s">
        <v>3</v>
      </c>
      <c r="D10" s="16">
        <v>49966502395.201698</v>
      </c>
      <c r="E10" s="16">
        <v>55610961818.016998</v>
      </c>
      <c r="F10" s="16">
        <v>9.07765782020242E-2</v>
      </c>
      <c r="G10" s="16">
        <v>0.101031142512944</v>
      </c>
      <c r="H10" s="17">
        <v>0.101031142512944</v>
      </c>
    </row>
    <row r="11" spans="1:8" x14ac:dyDescent="0.2">
      <c r="A11" s="16">
        <v>2018</v>
      </c>
      <c r="B11" s="16" t="s">
        <v>187</v>
      </c>
      <c r="C11" s="16" t="s">
        <v>43</v>
      </c>
      <c r="D11" s="16">
        <v>2134795460240.02</v>
      </c>
      <c r="E11" s="16">
        <v>2959372618675</v>
      </c>
      <c r="F11" s="16">
        <v>8.2582756105049795E-2</v>
      </c>
      <c r="G11" s="16">
        <v>0.114480825795143</v>
      </c>
      <c r="H11" s="17">
        <v>0.114480825795143</v>
      </c>
    </row>
    <row r="12" spans="1:8" x14ac:dyDescent="0.2">
      <c r="A12" s="16">
        <v>2018</v>
      </c>
      <c r="B12" s="16" t="s">
        <v>66</v>
      </c>
      <c r="C12" s="16" t="s">
        <v>26</v>
      </c>
      <c r="D12" s="16">
        <v>38676848514.126801</v>
      </c>
      <c r="E12" s="16">
        <v>45509902362.320999</v>
      </c>
      <c r="F12" s="16">
        <v>0.105563874256486</v>
      </c>
      <c r="G12" s="16">
        <v>0.124213884919974</v>
      </c>
      <c r="H12" s="17">
        <v>0.124213884919974</v>
      </c>
    </row>
    <row r="13" spans="1:8" x14ac:dyDescent="0.2">
      <c r="A13" s="16">
        <v>2018</v>
      </c>
      <c r="B13" s="16" t="s">
        <v>192</v>
      </c>
      <c r="C13" s="16" t="s">
        <v>41</v>
      </c>
      <c r="D13" s="16">
        <v>39435008392.792603</v>
      </c>
      <c r="E13" s="16">
        <v>93544238414</v>
      </c>
      <c r="F13" s="16">
        <v>5.4597773231062303E-2</v>
      </c>
      <c r="G13" s="16">
        <v>0.12951200783650499</v>
      </c>
      <c r="H13" s="17">
        <v>0.12951200783650499</v>
      </c>
    </row>
    <row r="14" spans="1:8" x14ac:dyDescent="0.2">
      <c r="A14" s="16">
        <v>2018</v>
      </c>
      <c r="B14" s="16" t="s">
        <v>71</v>
      </c>
      <c r="C14" s="16" t="s">
        <v>28</v>
      </c>
      <c r="D14" s="16">
        <v>203529788711.483</v>
      </c>
      <c r="E14" s="16">
        <v>257510771000</v>
      </c>
      <c r="F14" s="16">
        <v>0.102437136503312</v>
      </c>
      <c r="G14" s="16">
        <v>0.12960592239101401</v>
      </c>
      <c r="H14" s="17">
        <v>0.12960592239101401</v>
      </c>
    </row>
    <row r="15" spans="1:8" x14ac:dyDescent="0.2">
      <c r="A15" s="16">
        <v>2018</v>
      </c>
      <c r="B15" s="16" t="s">
        <v>96</v>
      </c>
      <c r="C15" s="16" t="s">
        <v>42</v>
      </c>
      <c r="D15" s="16">
        <v>362314169641.77301</v>
      </c>
      <c r="E15" s="16">
        <v>396793564195.48999</v>
      </c>
      <c r="F15" s="16">
        <v>0.11879571280994</v>
      </c>
      <c r="G15" s="16">
        <v>0.13010083029213501</v>
      </c>
      <c r="H15" s="17">
        <v>0.13010083029213501</v>
      </c>
    </row>
    <row r="16" spans="1:8" x14ac:dyDescent="0.2">
      <c r="A16" s="16">
        <v>2018</v>
      </c>
      <c r="B16" s="16" t="s">
        <v>92</v>
      </c>
      <c r="C16" s="16" t="s">
        <v>5</v>
      </c>
      <c r="D16" s="16">
        <v>32778675908.648399</v>
      </c>
      <c r="E16" s="16">
        <v>35246996183.419998</v>
      </c>
      <c r="F16" s="16">
        <v>0.12165427787718899</v>
      </c>
      <c r="G16" s="16">
        <v>0.130815164101936</v>
      </c>
      <c r="H16" s="17">
        <v>0.130815164101936</v>
      </c>
    </row>
    <row r="17" spans="1:8" x14ac:dyDescent="0.2">
      <c r="A17" s="16">
        <v>2018</v>
      </c>
      <c r="B17" s="16" t="s">
        <v>168</v>
      </c>
      <c r="C17" s="16" t="s">
        <v>38</v>
      </c>
      <c r="E17" s="16">
        <v>47612188152</v>
      </c>
      <c r="F17" s="16">
        <v>0.13618857863241501</v>
      </c>
      <c r="H17" s="17">
        <v>0.13618857863241501</v>
      </c>
    </row>
    <row r="18" spans="1:8" x14ac:dyDescent="0.2">
      <c r="A18" s="16">
        <v>2018</v>
      </c>
      <c r="B18" s="16" t="s">
        <v>68</v>
      </c>
      <c r="C18" s="16" t="s">
        <v>27</v>
      </c>
      <c r="E18" s="16">
        <v>96964023749.889999</v>
      </c>
      <c r="F18" s="16">
        <v>0.13721703326590901</v>
      </c>
      <c r="H18" s="17">
        <v>0.13721703326590901</v>
      </c>
    </row>
    <row r="19" spans="1:8" x14ac:dyDescent="0.2">
      <c r="A19" s="16">
        <v>2018</v>
      </c>
      <c r="B19" s="16" t="s">
        <v>105</v>
      </c>
      <c r="C19" s="16" t="s">
        <v>212</v>
      </c>
      <c r="E19" s="16">
        <v>210418782889</v>
      </c>
      <c r="F19" s="16">
        <v>0.139152346111829</v>
      </c>
      <c r="H19" s="17">
        <v>0.139152346111829</v>
      </c>
    </row>
    <row r="20" spans="1:8" x14ac:dyDescent="0.2">
      <c r="A20" s="16">
        <v>2018</v>
      </c>
      <c r="B20" s="16" t="s">
        <v>174</v>
      </c>
      <c r="C20" s="16" t="s">
        <v>23</v>
      </c>
      <c r="D20" s="16">
        <v>73304722214.269699</v>
      </c>
      <c r="E20" s="16">
        <v>112858158511</v>
      </c>
      <c r="F20" s="16">
        <v>9.5007351860653594E-2</v>
      </c>
      <c r="G20" s="16">
        <v>0.14627099663045701</v>
      </c>
      <c r="H20" s="17">
        <v>0.14627099663045701</v>
      </c>
    </row>
    <row r="21" spans="1:8" x14ac:dyDescent="0.2">
      <c r="A21" s="16">
        <v>2018</v>
      </c>
      <c r="B21" s="16" t="s">
        <v>90</v>
      </c>
      <c r="C21" s="16" t="s">
        <v>22</v>
      </c>
      <c r="D21" s="16">
        <v>107203043514.07899</v>
      </c>
      <c r="E21" s="16">
        <v>107203043514.07899</v>
      </c>
      <c r="F21" s="16">
        <v>0.14759493618351399</v>
      </c>
      <c r="G21" s="16">
        <v>0.14759493618351399</v>
      </c>
      <c r="H21" s="17">
        <v>0.14759493618351399</v>
      </c>
    </row>
    <row r="22" spans="1:8" x14ac:dyDescent="0.2">
      <c r="A22" s="16">
        <v>2018</v>
      </c>
      <c r="B22" s="16" t="s">
        <v>72</v>
      </c>
      <c r="C22" s="16" t="s">
        <v>39</v>
      </c>
      <c r="D22" s="16">
        <v>150001112153</v>
      </c>
      <c r="E22" s="16">
        <v>150001112153</v>
      </c>
      <c r="F22" s="16">
        <v>0.15208337317346901</v>
      </c>
      <c r="G22" s="16">
        <v>0.15208337317346901</v>
      </c>
      <c r="H22" s="17">
        <v>0.15208337317346901</v>
      </c>
    </row>
    <row r="23" spans="1:8" x14ac:dyDescent="0.2">
      <c r="A23" s="16">
        <v>2018</v>
      </c>
      <c r="B23" s="16" t="s">
        <v>156</v>
      </c>
      <c r="C23" s="16" t="s">
        <v>37</v>
      </c>
      <c r="E23" s="16">
        <v>84229114139.059006</v>
      </c>
      <c r="F23" s="16">
        <v>0.15259809423273599</v>
      </c>
      <c r="H23" s="17">
        <v>0.15259809423273599</v>
      </c>
    </row>
    <row r="24" spans="1:8" x14ac:dyDescent="0.2">
      <c r="A24" s="16">
        <v>2018</v>
      </c>
      <c r="B24" s="16" t="s">
        <v>104</v>
      </c>
      <c r="C24" s="16" t="s">
        <v>8</v>
      </c>
      <c r="D24" s="16">
        <v>3255987515</v>
      </c>
      <c r="E24" s="16">
        <v>3255987515</v>
      </c>
      <c r="F24" s="16">
        <v>0.15714964803850001</v>
      </c>
      <c r="G24" s="16">
        <v>0.15714964803850001</v>
      </c>
      <c r="H24" s="17">
        <v>0.15714964803850001</v>
      </c>
    </row>
    <row r="25" spans="1:8" x14ac:dyDescent="0.2">
      <c r="A25" s="16">
        <v>2018</v>
      </c>
      <c r="B25" s="16" t="s">
        <v>144</v>
      </c>
      <c r="C25" s="16" t="s">
        <v>34</v>
      </c>
      <c r="D25" s="16">
        <v>65483414315.833298</v>
      </c>
      <c r="E25" s="16">
        <v>72394659479.207993</v>
      </c>
      <c r="F25" s="16">
        <v>0.14387049492373599</v>
      </c>
      <c r="G25" s="16">
        <v>0.15905486294398399</v>
      </c>
      <c r="H25" s="17">
        <v>0.15905486294398399</v>
      </c>
    </row>
    <row r="26" spans="1:8" x14ac:dyDescent="0.2">
      <c r="A26" s="16">
        <v>2018</v>
      </c>
      <c r="B26" s="16" t="s">
        <v>173</v>
      </c>
      <c r="C26" s="16" t="s">
        <v>21</v>
      </c>
      <c r="E26" s="16">
        <v>1094170429.069</v>
      </c>
      <c r="F26" s="16">
        <v>0.17239029585226101</v>
      </c>
      <c r="H26" s="17">
        <v>0.17239029585226101</v>
      </c>
    </row>
    <row r="27" spans="1:8" x14ac:dyDescent="0.2">
      <c r="A27" s="16">
        <v>2018</v>
      </c>
      <c r="B27" s="16" t="s">
        <v>114</v>
      </c>
      <c r="C27" s="16" t="s">
        <v>11</v>
      </c>
      <c r="D27" s="16">
        <v>92223253202.474503</v>
      </c>
      <c r="E27" s="16">
        <v>120092696373.209</v>
      </c>
      <c r="F27" s="16">
        <v>0.134082676400504</v>
      </c>
      <c r="G27" s="16">
        <v>0.17460184483538599</v>
      </c>
      <c r="H27" s="17">
        <v>0.17460184483538599</v>
      </c>
    </row>
    <row r="28" spans="1:8" x14ac:dyDescent="0.2">
      <c r="A28" s="16">
        <v>2018</v>
      </c>
      <c r="B28" s="16" t="s">
        <v>148</v>
      </c>
      <c r="C28" s="16" t="s">
        <v>16</v>
      </c>
      <c r="D28" s="16">
        <v>165927732873.10001</v>
      </c>
      <c r="E28" s="16">
        <v>174563521886.57901</v>
      </c>
      <c r="F28" s="16">
        <v>0.166169428243503</v>
      </c>
      <c r="G28" s="16">
        <v>0.17481779640929199</v>
      </c>
      <c r="H28" s="17">
        <v>0.17481779640929199</v>
      </c>
    </row>
    <row r="29" spans="1:8" x14ac:dyDescent="0.2">
      <c r="A29" s="16">
        <v>2018</v>
      </c>
      <c r="B29" s="16" t="s">
        <v>73</v>
      </c>
      <c r="C29" s="16" t="s">
        <v>29</v>
      </c>
      <c r="D29" s="16">
        <v>14984732899.9653</v>
      </c>
      <c r="E29" s="16">
        <v>17478951783.744999</v>
      </c>
      <c r="F29" s="16">
        <v>0.15133842991660401</v>
      </c>
      <c r="G29" s="16">
        <v>0.17652881350632099</v>
      </c>
      <c r="H29" s="17">
        <v>0.17652881350632099</v>
      </c>
    </row>
    <row r="30" spans="1:8" x14ac:dyDescent="0.2">
      <c r="A30" s="16">
        <v>2018</v>
      </c>
      <c r="B30" s="16" t="s">
        <v>84</v>
      </c>
      <c r="C30" s="16" t="s">
        <v>7</v>
      </c>
      <c r="D30" s="16">
        <v>285172835070.97998</v>
      </c>
      <c r="E30" s="16">
        <v>449893129000</v>
      </c>
      <c r="F30" s="16">
        <v>0.12155389241341399</v>
      </c>
      <c r="G30" s="16">
        <v>0.19176532360239901</v>
      </c>
      <c r="H30" s="17">
        <v>0.19176532360239901</v>
      </c>
    </row>
    <row r="31" spans="1:8" x14ac:dyDescent="0.2">
      <c r="A31" s="16">
        <v>2018</v>
      </c>
      <c r="B31" s="16" t="s">
        <v>117</v>
      </c>
      <c r="C31" s="16" t="s">
        <v>32</v>
      </c>
      <c r="D31" s="16">
        <v>633886241951.32898</v>
      </c>
      <c r="E31" s="16">
        <v>673895383696.5</v>
      </c>
      <c r="F31" s="16">
        <v>0.18466113516270599</v>
      </c>
      <c r="G31" s="16">
        <v>0.19631643392547099</v>
      </c>
      <c r="H31" s="17">
        <v>0.19631643392547099</v>
      </c>
    </row>
    <row r="32" spans="1:8" x14ac:dyDescent="0.2">
      <c r="A32" s="16">
        <v>2018</v>
      </c>
      <c r="B32" s="16" t="s">
        <v>57</v>
      </c>
      <c r="C32" s="16" t="s">
        <v>1</v>
      </c>
      <c r="D32" s="16">
        <v>31325671492.467499</v>
      </c>
      <c r="E32" s="16">
        <v>174881800000</v>
      </c>
      <c r="F32" s="16">
        <v>3.5599473472939999E-2</v>
      </c>
      <c r="G32" s="16">
        <v>0.19874115073629001</v>
      </c>
      <c r="H32" s="17">
        <v>0.19874115073629001</v>
      </c>
    </row>
    <row r="33" spans="1:8" x14ac:dyDescent="0.2">
      <c r="A33" s="16">
        <v>2018</v>
      </c>
      <c r="B33" s="16" t="s">
        <v>95</v>
      </c>
      <c r="C33" s="16" t="s">
        <v>6</v>
      </c>
      <c r="D33" s="16">
        <v>265221583067.43701</v>
      </c>
      <c r="E33" s="16">
        <v>278194981374</v>
      </c>
      <c r="F33" s="16">
        <v>0.189498892976532</v>
      </c>
      <c r="G33" s="16">
        <v>0.19876829175171501</v>
      </c>
      <c r="H33" s="17">
        <v>0.19876829175171501</v>
      </c>
    </row>
    <row r="34" spans="1:8" x14ac:dyDescent="0.2">
      <c r="A34" s="16">
        <v>2018</v>
      </c>
      <c r="B34" s="16" t="s">
        <v>136</v>
      </c>
      <c r="C34" s="16" t="s">
        <v>35</v>
      </c>
      <c r="D34" s="16">
        <v>43318669745.430397</v>
      </c>
      <c r="E34" s="16">
        <v>68432312650.688004</v>
      </c>
      <c r="F34" s="16">
        <v>0.12744373405261999</v>
      </c>
      <c r="G34" s="16">
        <v>0.201328191869973</v>
      </c>
      <c r="H34" s="17">
        <v>0.201328191869973</v>
      </c>
    </row>
    <row r="35" spans="1:8" x14ac:dyDescent="0.2">
      <c r="A35" s="16">
        <v>2018</v>
      </c>
      <c r="B35" s="16" t="s">
        <v>121</v>
      </c>
      <c r="C35" s="16" t="s">
        <v>33</v>
      </c>
      <c r="D35" s="16">
        <v>197858702189.71201</v>
      </c>
      <c r="E35" s="16">
        <v>197858702189.71201</v>
      </c>
      <c r="F35" s="16">
        <v>0.203913397718955</v>
      </c>
      <c r="G35" s="16">
        <v>0.203913397718955</v>
      </c>
      <c r="H35" s="17">
        <v>0.203913397718955</v>
      </c>
    </row>
    <row r="36" spans="1:8" x14ac:dyDescent="0.2">
      <c r="A36" s="16">
        <v>2018</v>
      </c>
      <c r="B36" s="16" t="s">
        <v>55</v>
      </c>
      <c r="C36" s="16" t="s">
        <v>25</v>
      </c>
      <c r="D36" s="16">
        <v>129737012492</v>
      </c>
      <c r="E36" s="16">
        <v>129737012492</v>
      </c>
      <c r="F36" s="16">
        <v>0.20492467615314799</v>
      </c>
      <c r="G36" s="16">
        <v>0.20492467615314799</v>
      </c>
      <c r="H36" s="17">
        <v>0.20492467615314799</v>
      </c>
    </row>
    <row r="37" spans="1:8" x14ac:dyDescent="0.2">
      <c r="A37" s="16">
        <v>2018</v>
      </c>
      <c r="B37" s="16" t="s">
        <v>149</v>
      </c>
      <c r="C37" s="16" t="s">
        <v>36</v>
      </c>
      <c r="D37" s="16">
        <v>52778679911.970802</v>
      </c>
      <c r="E37" s="16">
        <v>62658017000</v>
      </c>
      <c r="F37" s="16">
        <v>0.221843806515613</v>
      </c>
      <c r="G37" s="16">
        <v>0.26336947083906198</v>
      </c>
      <c r="H37" s="17">
        <v>0.26336947083906198</v>
      </c>
    </row>
    <row r="38" spans="1:8" x14ac:dyDescent="0.2">
      <c r="A38" s="16">
        <v>2018</v>
      </c>
      <c r="B38" s="16" t="s">
        <v>110</v>
      </c>
      <c r="C38" s="16" t="s">
        <v>30</v>
      </c>
      <c r="E38" s="16">
        <v>56612203063.110001</v>
      </c>
      <c r="F38" s="16">
        <v>0.27037058438190298</v>
      </c>
      <c r="H38" s="17">
        <v>0.27037058438190298</v>
      </c>
    </row>
    <row r="39" spans="1:8" x14ac:dyDescent="0.2">
      <c r="A39" s="16">
        <v>2018</v>
      </c>
      <c r="B39" s="16" t="s">
        <v>151</v>
      </c>
      <c r="C39" s="16" t="s">
        <v>214</v>
      </c>
      <c r="D39" s="16">
        <v>2828438450.23703</v>
      </c>
      <c r="E39" s="16">
        <v>4413211105.243</v>
      </c>
      <c r="F39" s="16">
        <v>0.18433929676477701</v>
      </c>
      <c r="G39" s="16">
        <v>0.28762451293462798</v>
      </c>
      <c r="H39" s="17">
        <v>0.28762451293462798</v>
      </c>
    </row>
    <row r="40" spans="1:8" x14ac:dyDescent="0.2">
      <c r="A40" s="16">
        <v>2018</v>
      </c>
      <c r="B40" s="16" t="s">
        <v>166</v>
      </c>
      <c r="C40" s="16" t="s">
        <v>40</v>
      </c>
      <c r="E40" s="16">
        <v>223557280765.93701</v>
      </c>
      <c r="F40" s="16">
        <v>0.42763372875142103</v>
      </c>
      <c r="H40" s="17">
        <v>0.42763372875142103</v>
      </c>
    </row>
    <row r="41" spans="1:8" x14ac:dyDescent="0.2">
      <c r="A41" s="16">
        <v>2018</v>
      </c>
      <c r="B41" s="16" t="s">
        <v>108</v>
      </c>
      <c r="C41" s="16" t="s">
        <v>31</v>
      </c>
      <c r="D41" s="16">
        <v>16707293538.974001</v>
      </c>
      <c r="E41" s="16">
        <v>292170442097.96802</v>
      </c>
      <c r="F41" s="16">
        <v>0.31392577778101599</v>
      </c>
      <c r="G41" s="16">
        <v>5.4898079731626304</v>
      </c>
    </row>
  </sheetData>
  <pageMargins left="0.7" right="0.7" top="0.75" bottom="0.75" header="0.3" footer="0.3"/>
  <pageSetup paperSize="9" orientation="portrait" horizontalDpi="300" verticalDpi="300"/>
  <drawing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A2E69-CFFC-0D45-AA16-46A76D5ED858}">
  <dimension ref="A1:H29"/>
  <sheetViews>
    <sheetView topLeftCell="H1" zoomScale="132" zoomScaleNormal="132" workbookViewId="0">
      <selection activeCell="R7" sqref="R7"/>
    </sheetView>
  </sheetViews>
  <sheetFormatPr baseColWidth="10" defaultRowHeight="15" x14ac:dyDescent="0.2"/>
  <cols>
    <col min="1" max="1" width="10.83203125" style="16"/>
    <col min="2" max="2" width="13.33203125" style="16" customWidth="1"/>
    <col min="3" max="3" width="13.83203125" style="16" customWidth="1"/>
    <col min="4" max="4" width="15.33203125" style="16" customWidth="1"/>
    <col min="5" max="5" width="23.83203125" style="16" customWidth="1"/>
    <col min="6" max="6" width="17.6640625" style="16" customWidth="1"/>
    <col min="7" max="7" width="26.1640625" style="16" customWidth="1"/>
    <col min="8" max="8" width="18.6640625" style="16" customWidth="1"/>
    <col min="9" max="16384" width="10.83203125" style="16"/>
  </cols>
  <sheetData>
    <row r="1" spans="1:8" x14ac:dyDescent="0.2">
      <c r="A1" s="16" t="s">
        <v>44</v>
      </c>
      <c r="B1" s="16" t="s">
        <v>444</v>
      </c>
      <c r="C1" s="16" t="s">
        <v>445</v>
      </c>
      <c r="D1" s="16" t="s">
        <v>446</v>
      </c>
      <c r="E1" s="16" t="s">
        <v>447</v>
      </c>
      <c r="F1" s="16" t="s">
        <v>448</v>
      </c>
      <c r="G1" s="16" t="s">
        <v>449</v>
      </c>
      <c r="H1" s="16" t="s">
        <v>450</v>
      </c>
    </row>
    <row r="2" spans="1:8" x14ac:dyDescent="0.2">
      <c r="A2" s="16">
        <v>2018</v>
      </c>
      <c r="B2" s="16" t="s">
        <v>136</v>
      </c>
      <c r="C2" s="16" t="s">
        <v>35</v>
      </c>
      <c r="D2" s="16">
        <v>13315917942.823999</v>
      </c>
      <c r="E2" s="16">
        <v>8429173724.79951</v>
      </c>
      <c r="F2" s="16">
        <v>21.9505079332977</v>
      </c>
      <c r="G2" s="16">
        <v>-23.298043885555401</v>
      </c>
      <c r="H2" s="16">
        <v>-23.298043885555401</v>
      </c>
    </row>
    <row r="3" spans="1:8" x14ac:dyDescent="0.2">
      <c r="A3" s="16">
        <v>2018</v>
      </c>
      <c r="B3" s="16" t="s">
        <v>84</v>
      </c>
      <c r="C3" s="16" t="s">
        <v>7</v>
      </c>
      <c r="D3" s="16">
        <v>240801045000</v>
      </c>
      <c r="E3" s="16">
        <v>150852920029.63101</v>
      </c>
      <c r="F3" s="16">
        <v>28.7304853681179</v>
      </c>
      <c r="G3" s="16">
        <v>-13.764941352338401</v>
      </c>
      <c r="H3" s="16">
        <v>-13.764941352338401</v>
      </c>
    </row>
    <row r="4" spans="1:8" x14ac:dyDescent="0.2">
      <c r="A4" s="16">
        <v>2018</v>
      </c>
      <c r="B4" s="16" t="s">
        <v>73</v>
      </c>
      <c r="C4" s="16" t="s">
        <v>29</v>
      </c>
      <c r="D4" s="16">
        <v>3041641198.816</v>
      </c>
      <c r="E4" s="16">
        <v>0</v>
      </c>
      <c r="F4" s="16">
        <v>0</v>
      </c>
      <c r="G4" s="16" t="e">
        <v>#NUM!</v>
      </c>
      <c r="H4" s="16">
        <v>0</v>
      </c>
    </row>
    <row r="5" spans="1:8" x14ac:dyDescent="0.2">
      <c r="A5" s="16">
        <v>2018</v>
      </c>
      <c r="B5" s="16" t="s">
        <v>126</v>
      </c>
      <c r="C5" s="16" t="s">
        <v>13</v>
      </c>
      <c r="D5" s="16">
        <v>25944960.09</v>
      </c>
      <c r="E5" s="16">
        <v>0</v>
      </c>
      <c r="F5" s="16">
        <v>0</v>
      </c>
      <c r="G5" s="16" t="e">
        <v>#NUM!</v>
      </c>
      <c r="H5" s="16">
        <v>0</v>
      </c>
    </row>
    <row r="6" spans="1:8" x14ac:dyDescent="0.2">
      <c r="A6" s="16">
        <v>2018</v>
      </c>
      <c r="B6" s="16" t="s">
        <v>173</v>
      </c>
      <c r="C6" s="16" t="s">
        <v>21</v>
      </c>
      <c r="D6" s="16">
        <v>562077217.27699995</v>
      </c>
      <c r="E6" s="16">
        <v>0</v>
      </c>
      <c r="F6" s="16">
        <v>0</v>
      </c>
      <c r="G6" s="16" t="e">
        <v>#NUM!</v>
      </c>
      <c r="H6" s="16">
        <v>0</v>
      </c>
    </row>
    <row r="7" spans="1:8" x14ac:dyDescent="0.2">
      <c r="A7" s="16">
        <v>2018</v>
      </c>
      <c r="B7" s="16" t="s">
        <v>53</v>
      </c>
      <c r="C7" s="16" t="s">
        <v>24</v>
      </c>
      <c r="D7" s="16">
        <v>998224381.93499994</v>
      </c>
      <c r="E7" s="16">
        <v>0</v>
      </c>
      <c r="F7" s="16">
        <v>1.84930934638321</v>
      </c>
      <c r="G7" s="16" t="e">
        <v>#NUM!</v>
      </c>
      <c r="H7" s="16">
        <v>1.84930934638321</v>
      </c>
    </row>
    <row r="8" spans="1:8" x14ac:dyDescent="0.2">
      <c r="A8" s="16">
        <v>2018</v>
      </c>
      <c r="B8" s="16" t="s">
        <v>57</v>
      </c>
      <c r="C8" s="16" t="s">
        <v>1</v>
      </c>
      <c r="D8" s="16">
        <v>156047700000</v>
      </c>
      <c r="E8" s="16">
        <v>27951943414.234402</v>
      </c>
      <c r="F8" s="16">
        <v>51.292905951193099</v>
      </c>
      <c r="G8" s="16">
        <v>6.2438848336498598</v>
      </c>
      <c r="H8" s="16">
        <v>6.2438848336498598</v>
      </c>
    </row>
    <row r="9" spans="1:8" x14ac:dyDescent="0.2">
      <c r="A9" s="16">
        <v>2018</v>
      </c>
      <c r="B9" s="16" t="s">
        <v>90</v>
      </c>
      <c r="C9" s="16" t="s">
        <v>22</v>
      </c>
      <c r="D9" s="16">
        <v>61855048035.167999</v>
      </c>
      <c r="E9" s="16">
        <v>61855048035.167999</v>
      </c>
      <c r="F9" s="16">
        <v>7.4143279937936999</v>
      </c>
      <c r="G9" s="16">
        <v>7.4143279937936999</v>
      </c>
      <c r="H9" s="16">
        <v>7.4143279937936999</v>
      </c>
    </row>
    <row r="10" spans="1:8" x14ac:dyDescent="0.2">
      <c r="A10" s="16">
        <v>2018</v>
      </c>
      <c r="B10" s="16" t="s">
        <v>55</v>
      </c>
      <c r="C10" s="16" t="s">
        <v>25</v>
      </c>
      <c r="D10" s="16">
        <v>38998303067</v>
      </c>
      <c r="E10" s="16">
        <v>38998303067</v>
      </c>
      <c r="F10" s="16">
        <v>11.835307826267099</v>
      </c>
      <c r="G10" s="16">
        <v>11.835307826267099</v>
      </c>
      <c r="H10" s="16">
        <v>11.835307826267099</v>
      </c>
    </row>
    <row r="11" spans="1:8" x14ac:dyDescent="0.2">
      <c r="A11" s="16">
        <v>2018</v>
      </c>
      <c r="B11" s="16" t="s">
        <v>117</v>
      </c>
      <c r="C11" s="16" t="s">
        <v>32</v>
      </c>
      <c r="D11" s="16">
        <v>190160549409.96399</v>
      </c>
      <c r="E11" s="16">
        <v>178866119334.04999</v>
      </c>
      <c r="F11" s="16">
        <v>17.259551169405299</v>
      </c>
      <c r="G11" s="16">
        <v>12.0349383850156</v>
      </c>
      <c r="H11" s="16">
        <v>12.0349383850156</v>
      </c>
    </row>
    <row r="12" spans="1:8" x14ac:dyDescent="0.2">
      <c r="A12" s="16">
        <v>2018</v>
      </c>
      <c r="B12" s="16" t="s">
        <v>156</v>
      </c>
      <c r="C12" s="16" t="s">
        <v>37</v>
      </c>
      <c r="D12" s="16">
        <v>78160464175.035004</v>
      </c>
      <c r="E12" s="16">
        <v>0</v>
      </c>
      <c r="F12" s="16">
        <v>12.149068169455701</v>
      </c>
      <c r="G12" s="16" t="e">
        <v>#NUM!</v>
      </c>
      <c r="H12" s="16">
        <v>12.149068169455701</v>
      </c>
    </row>
    <row r="13" spans="1:8" x14ac:dyDescent="0.2">
      <c r="A13" s="16">
        <v>2018</v>
      </c>
      <c r="B13" s="16" t="s">
        <v>164</v>
      </c>
      <c r="C13" s="16" t="s">
        <v>19</v>
      </c>
      <c r="D13" s="16">
        <v>18994272187</v>
      </c>
      <c r="E13" s="16">
        <v>0</v>
      </c>
      <c r="F13" s="16">
        <v>12.196711972915599</v>
      </c>
      <c r="G13" s="16" t="e">
        <v>#NUM!</v>
      </c>
      <c r="H13" s="16">
        <v>12.196711972915599</v>
      </c>
    </row>
    <row r="14" spans="1:8" x14ac:dyDescent="0.2">
      <c r="A14" s="16">
        <v>2018</v>
      </c>
      <c r="B14" s="16" t="s">
        <v>95</v>
      </c>
      <c r="C14" s="16" t="s">
        <v>6</v>
      </c>
      <c r="D14" s="16">
        <v>172264756332</v>
      </c>
      <c r="E14" s="16">
        <v>164231328528.80899</v>
      </c>
      <c r="F14" s="16">
        <v>14.5010485388297</v>
      </c>
      <c r="G14" s="16">
        <v>12.7307336106563</v>
      </c>
      <c r="H14" s="16">
        <v>12.7307336106563</v>
      </c>
    </row>
    <row r="15" spans="1:8" x14ac:dyDescent="0.2">
      <c r="A15" s="16">
        <v>2018</v>
      </c>
      <c r="B15" s="16" t="s">
        <v>86</v>
      </c>
      <c r="C15" s="16" t="s">
        <v>3</v>
      </c>
      <c r="D15" s="16">
        <v>20676392065.938999</v>
      </c>
      <c r="E15" s="16">
        <v>18577758051.8694</v>
      </c>
      <c r="F15" s="16">
        <v>21.5135905974367</v>
      </c>
      <c r="G15" s="16">
        <v>13.9261066536939</v>
      </c>
      <c r="H15" s="16">
        <v>13.9261066536939</v>
      </c>
    </row>
    <row r="16" spans="1:8" x14ac:dyDescent="0.2">
      <c r="A16" s="16">
        <v>2018</v>
      </c>
      <c r="B16" s="16" t="s">
        <v>114</v>
      </c>
      <c r="C16" s="16" t="s">
        <v>11</v>
      </c>
      <c r="D16" s="16">
        <v>60909521454.143997</v>
      </c>
      <c r="E16" s="16">
        <v>46737515844.205299</v>
      </c>
      <c r="F16" s="16">
        <v>20.6994760320535</v>
      </c>
      <c r="G16" s="16">
        <v>15.259568715828401</v>
      </c>
      <c r="H16" s="16">
        <v>15.259568715828401</v>
      </c>
    </row>
    <row r="17" spans="1:8" x14ac:dyDescent="0.2">
      <c r="A17" s="16">
        <v>2018</v>
      </c>
      <c r="B17" s="16" t="s">
        <v>192</v>
      </c>
      <c r="C17" s="16" t="s">
        <v>41</v>
      </c>
      <c r="D17" s="16">
        <v>58260395884</v>
      </c>
      <c r="E17" s="16">
        <v>24560563426.1758</v>
      </c>
      <c r="F17" s="16">
        <v>20.5196136408046</v>
      </c>
      <c r="G17" s="16">
        <v>15.424502670973601</v>
      </c>
      <c r="H17" s="16">
        <v>15.424502670973601</v>
      </c>
    </row>
    <row r="18" spans="1:8" x14ac:dyDescent="0.2">
      <c r="A18" s="16">
        <v>2018</v>
      </c>
      <c r="B18" s="16" t="s">
        <v>72</v>
      </c>
      <c r="C18" s="16" t="s">
        <v>39</v>
      </c>
      <c r="D18" s="16">
        <v>90262609828</v>
      </c>
      <c r="E18" s="16">
        <v>90262609828</v>
      </c>
      <c r="F18" s="16">
        <v>17.523191971891698</v>
      </c>
      <c r="G18" s="16">
        <v>17.523191971891698</v>
      </c>
      <c r="H18" s="16">
        <v>17.523191971891698</v>
      </c>
    </row>
    <row r="19" spans="1:8" x14ac:dyDescent="0.2">
      <c r="A19" s="16">
        <v>2018</v>
      </c>
      <c r="B19" s="16" t="s">
        <v>105</v>
      </c>
      <c r="C19" s="16" t="s">
        <v>212</v>
      </c>
      <c r="D19" s="16">
        <v>146663266690</v>
      </c>
      <c r="E19" s="16">
        <v>0</v>
      </c>
      <c r="F19" s="16">
        <v>18.837676704963101</v>
      </c>
      <c r="G19" s="16" t="e">
        <v>#NUM!</v>
      </c>
      <c r="H19" s="16">
        <v>18.837676704963101</v>
      </c>
    </row>
    <row r="20" spans="1:8" x14ac:dyDescent="0.2">
      <c r="A20" s="16">
        <v>2018</v>
      </c>
      <c r="B20" s="16" t="s">
        <v>168</v>
      </c>
      <c r="C20" s="16" t="s">
        <v>38</v>
      </c>
      <c r="D20" s="16">
        <v>20362356305</v>
      </c>
      <c r="E20" s="16">
        <v>0</v>
      </c>
      <c r="F20" s="16">
        <v>19.719963804061301</v>
      </c>
      <c r="G20" s="16" t="e">
        <v>#NUM!</v>
      </c>
      <c r="H20" s="16">
        <v>19.719963804061301</v>
      </c>
    </row>
    <row r="21" spans="1:8" x14ac:dyDescent="0.2">
      <c r="A21" s="16">
        <v>2018</v>
      </c>
      <c r="B21" s="16" t="s">
        <v>110</v>
      </c>
      <c r="C21" s="16" t="s">
        <v>30</v>
      </c>
      <c r="D21" s="16">
        <v>9656519491.1000004</v>
      </c>
      <c r="E21" s="16">
        <v>0</v>
      </c>
      <c r="F21" s="16">
        <v>22.059577252997901</v>
      </c>
      <c r="G21" s="16" t="e">
        <v>#NUM!</v>
      </c>
      <c r="H21" s="16">
        <v>22.059577252997901</v>
      </c>
    </row>
    <row r="22" spans="1:8" x14ac:dyDescent="0.2">
      <c r="A22" s="16">
        <v>2018</v>
      </c>
      <c r="B22" s="16" t="s">
        <v>144</v>
      </c>
      <c r="C22" s="16" t="s">
        <v>34</v>
      </c>
      <c r="D22" s="16">
        <v>14054709665.594999</v>
      </c>
      <c r="E22" s="16">
        <v>12712959529.635401</v>
      </c>
      <c r="F22" s="16">
        <v>25.497050998230598</v>
      </c>
      <c r="G22" s="16">
        <v>22.3966243184523</v>
      </c>
      <c r="H22" s="16">
        <v>22.3966243184523</v>
      </c>
    </row>
    <row r="23" spans="1:8" x14ac:dyDescent="0.2">
      <c r="A23" s="16">
        <v>2018</v>
      </c>
      <c r="B23" s="16" t="s">
        <v>68</v>
      </c>
      <c r="C23" s="16" t="s">
        <v>27</v>
      </c>
      <c r="D23" s="16">
        <v>23954866422.389</v>
      </c>
      <c r="E23" s="16">
        <v>0</v>
      </c>
      <c r="F23" s="16">
        <v>29.9942766949499</v>
      </c>
      <c r="G23" s="16" t="e">
        <v>#NUM!</v>
      </c>
      <c r="H23" s="16">
        <v>29.9942766949499</v>
      </c>
    </row>
    <row r="24" spans="1:8" x14ac:dyDescent="0.2">
      <c r="A24" s="16">
        <v>2018</v>
      </c>
      <c r="B24" s="16" t="s">
        <v>81</v>
      </c>
      <c r="C24" s="16" t="s">
        <v>210</v>
      </c>
      <c r="D24" s="16">
        <v>124311327946.157</v>
      </c>
      <c r="E24" s="16">
        <v>124311327946.157</v>
      </c>
      <c r="F24" s="16">
        <v>31.957906320475601</v>
      </c>
      <c r="G24" s="16">
        <v>31.957906320475601</v>
      </c>
      <c r="H24" s="16">
        <v>31.957906320475601</v>
      </c>
    </row>
    <row r="25" spans="1:8" x14ac:dyDescent="0.2">
      <c r="A25" s="16">
        <v>2018</v>
      </c>
      <c r="B25" s="16" t="s">
        <v>66</v>
      </c>
      <c r="C25" s="16" t="s">
        <v>26</v>
      </c>
      <c r="D25" s="16">
        <v>35121845361.768997</v>
      </c>
      <c r="E25" s="16">
        <v>32767096783.2164</v>
      </c>
      <c r="F25" s="16">
        <v>36.632090677375999</v>
      </c>
      <c r="G25" s="16">
        <v>37.222591089786803</v>
      </c>
      <c r="H25" s="16">
        <v>37.222591089786803</v>
      </c>
    </row>
    <row r="26" spans="1:8" x14ac:dyDescent="0.2">
      <c r="A26" s="16">
        <v>2018</v>
      </c>
      <c r="B26" s="16" t="s">
        <v>127</v>
      </c>
      <c r="C26" s="16" t="s">
        <v>14</v>
      </c>
      <c r="D26" s="16">
        <v>60583183807.696999</v>
      </c>
      <c r="E26" s="16">
        <v>0</v>
      </c>
      <c r="F26" s="16">
        <v>38.042061707218998</v>
      </c>
      <c r="G26" s="16" t="e">
        <v>#NUM!</v>
      </c>
      <c r="H26" s="16">
        <v>38.042061707218998</v>
      </c>
    </row>
    <row r="27" spans="1:8" x14ac:dyDescent="0.2">
      <c r="A27" s="16">
        <v>2018</v>
      </c>
      <c r="B27" s="16" t="s">
        <v>166</v>
      </c>
      <c r="C27" s="16" t="s">
        <v>40</v>
      </c>
      <c r="D27" s="16">
        <v>2231448552.8660002</v>
      </c>
      <c r="E27" s="16">
        <v>0</v>
      </c>
      <c r="F27" s="16">
        <v>39.077745826227201</v>
      </c>
      <c r="G27" s="16" t="e">
        <v>#NUM!</v>
      </c>
      <c r="H27" s="16">
        <v>39.077745826227201</v>
      </c>
    </row>
    <row r="28" spans="1:8" x14ac:dyDescent="0.2">
      <c r="A28" s="16">
        <v>2018</v>
      </c>
      <c r="B28" s="16" t="s">
        <v>187</v>
      </c>
      <c r="C28" s="16" t="s">
        <v>43</v>
      </c>
      <c r="D28" s="16">
        <v>1103985484996</v>
      </c>
      <c r="E28" s="16">
        <v>772316183285.23804</v>
      </c>
      <c r="F28" s="16">
        <v>55.8022116433199</v>
      </c>
      <c r="G28" s="16">
        <v>42.904924605995298</v>
      </c>
      <c r="H28" s="16">
        <v>42.904924605995298</v>
      </c>
    </row>
    <row r="29" spans="1:8" x14ac:dyDescent="0.2">
      <c r="A29" s="16">
        <v>2018</v>
      </c>
      <c r="B29" s="16" t="s">
        <v>108</v>
      </c>
      <c r="C29" s="16" t="s">
        <v>31</v>
      </c>
      <c r="D29" s="16">
        <v>789681054.58299994</v>
      </c>
      <c r="E29" s="16">
        <v>0</v>
      </c>
      <c r="F29" s="16">
        <v>82.255803078624794</v>
      </c>
      <c r="G29" s="16" t="e">
        <v>#NUM!</v>
      </c>
      <c r="H29" s="16">
        <v>82.255803078624794</v>
      </c>
    </row>
  </sheetData>
  <pageMargins left="0.7" right="0.7" top="0.75" bottom="0.75" header="0.3" footer="0.3"/>
  <pageSetup paperSize="9" orientation="portrait" horizontalDpi="300" verticalDpi="300"/>
  <drawing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B515-41FD-144D-A69A-6813DB44B25A}">
  <dimension ref="A1:E146"/>
  <sheetViews>
    <sheetView workbookViewId="0">
      <selection activeCell="A12" sqref="A12"/>
    </sheetView>
  </sheetViews>
  <sheetFormatPr baseColWidth="10" defaultRowHeight="16" x14ac:dyDescent="0.2"/>
  <sheetData>
    <row r="1" spans="1:5" x14ac:dyDescent="0.2">
      <c r="A1" s="2" t="s">
        <v>45</v>
      </c>
      <c r="B1" s="2" t="s">
        <v>46</v>
      </c>
      <c r="C1" s="2" t="s">
        <v>47</v>
      </c>
      <c r="D1" s="2" t="s">
        <v>48</v>
      </c>
      <c r="E1" s="2" t="s">
        <v>49</v>
      </c>
    </row>
    <row r="2" spans="1:5" x14ac:dyDescent="0.2">
      <c r="A2" t="s">
        <v>50</v>
      </c>
      <c r="B2">
        <v>6.5091739999999998</v>
      </c>
      <c r="C2">
        <v>143.57859999999999</v>
      </c>
      <c r="D2">
        <v>0</v>
      </c>
      <c r="E2">
        <v>27.71068</v>
      </c>
    </row>
    <row r="3" spans="1:5" x14ac:dyDescent="0.2">
      <c r="A3" t="s">
        <v>51</v>
      </c>
      <c r="B3">
        <v>13.37824</v>
      </c>
      <c r="C3">
        <v>19.327580000000001</v>
      </c>
      <c r="D3">
        <v>0</v>
      </c>
      <c r="E3">
        <v>150.07859999999999</v>
      </c>
    </row>
    <row r="4" spans="1:5" x14ac:dyDescent="0.2">
      <c r="A4" t="s">
        <v>52</v>
      </c>
      <c r="B4">
        <v>11.653600000000001</v>
      </c>
      <c r="C4">
        <v>149.71789999999999</v>
      </c>
      <c r="D4">
        <v>0</v>
      </c>
      <c r="E4">
        <v>6178.817</v>
      </c>
    </row>
    <row r="5" spans="1:5" x14ac:dyDescent="0.2">
      <c r="A5" t="s">
        <v>53</v>
      </c>
      <c r="B5">
        <v>30.669689999999999</v>
      </c>
      <c r="C5">
        <v>53.379040000000003</v>
      </c>
      <c r="D5">
        <v>0</v>
      </c>
      <c r="E5">
        <v>8781.6530000000002</v>
      </c>
    </row>
    <row r="6" spans="1:5" x14ac:dyDescent="0.2">
      <c r="A6" t="s">
        <v>54</v>
      </c>
      <c r="B6">
        <v>12.20049</v>
      </c>
      <c r="C6">
        <v>35.104550000000003</v>
      </c>
      <c r="D6">
        <v>0</v>
      </c>
      <c r="E6">
        <v>80.459620000000001</v>
      </c>
    </row>
    <row r="7" spans="1:5" x14ac:dyDescent="0.2">
      <c r="A7" t="s">
        <v>55</v>
      </c>
      <c r="B7">
        <v>30.832820000000002</v>
      </c>
      <c r="C7">
        <v>246.4203</v>
      </c>
      <c r="D7">
        <v>0</v>
      </c>
      <c r="E7">
        <v>11424.93</v>
      </c>
    </row>
    <row r="8" spans="1:5" x14ac:dyDescent="0.2">
      <c r="A8" t="s">
        <v>56</v>
      </c>
      <c r="B8">
        <v>8.6265649999999994</v>
      </c>
      <c r="C8">
        <v>68.187939999999998</v>
      </c>
      <c r="D8">
        <v>0</v>
      </c>
      <c r="E8">
        <v>10747.89</v>
      </c>
    </row>
    <row r="9" spans="1:5" x14ac:dyDescent="0.2">
      <c r="A9" t="s">
        <v>57</v>
      </c>
      <c r="B9">
        <v>24.116700000000002</v>
      </c>
      <c r="C9">
        <v>112.8759</v>
      </c>
      <c r="D9">
        <v>1</v>
      </c>
      <c r="E9">
        <v>38104.519999999997</v>
      </c>
    </row>
    <row r="10" spans="1:5" x14ac:dyDescent="0.2">
      <c r="A10" t="s">
        <v>58</v>
      </c>
      <c r="B10">
        <v>7.1943549999999998</v>
      </c>
      <c r="C10">
        <v>36.785939999999997</v>
      </c>
      <c r="D10">
        <v>0</v>
      </c>
      <c r="E10">
        <v>36.381300000000003</v>
      </c>
    </row>
    <row r="11" spans="1:5" x14ac:dyDescent="0.2">
      <c r="A11" t="s">
        <v>59</v>
      </c>
      <c r="B11">
        <v>19.766970000000001</v>
      </c>
      <c r="C11">
        <v>45.795760000000001</v>
      </c>
      <c r="D11">
        <v>0</v>
      </c>
      <c r="E11">
        <v>203.15</v>
      </c>
    </row>
    <row r="12" spans="1:5" x14ac:dyDescent="0.2">
      <c r="A12" t="s">
        <v>60</v>
      </c>
      <c r="B12">
        <v>36.924900000000001</v>
      </c>
      <c r="C12">
        <v>96.354810000000001</v>
      </c>
      <c r="D12">
        <v>0</v>
      </c>
      <c r="E12">
        <v>2458.0819999999999</v>
      </c>
    </row>
    <row r="13" spans="1:5" x14ac:dyDescent="0.2">
      <c r="A13" t="s">
        <v>61</v>
      </c>
      <c r="B13">
        <v>9.892455</v>
      </c>
      <c r="C13">
        <v>38.284730000000003</v>
      </c>
      <c r="D13">
        <v>0</v>
      </c>
      <c r="E13">
        <v>3234.3330000000001</v>
      </c>
    </row>
    <row r="14" spans="1:5" x14ac:dyDescent="0.2">
      <c r="A14" t="s">
        <v>62</v>
      </c>
      <c r="B14">
        <v>0</v>
      </c>
      <c r="C14">
        <v>132.6294</v>
      </c>
      <c r="D14">
        <v>1</v>
      </c>
      <c r="E14">
        <v>568.84749999999997</v>
      </c>
    </row>
    <row r="15" spans="1:5" x14ac:dyDescent="0.2">
      <c r="A15" t="s">
        <v>63</v>
      </c>
      <c r="B15">
        <v>2.0966629999999999</v>
      </c>
      <c r="C15">
        <v>339.62259999999998</v>
      </c>
      <c r="D15">
        <v>1</v>
      </c>
      <c r="E15">
        <v>109.6981</v>
      </c>
    </row>
    <row r="16" spans="1:5" x14ac:dyDescent="0.2">
      <c r="A16" t="s">
        <v>64</v>
      </c>
      <c r="B16">
        <v>10.89655</v>
      </c>
      <c r="C16">
        <v>37.702820000000003</v>
      </c>
      <c r="D16">
        <v>0</v>
      </c>
      <c r="E16">
        <v>758.89189999999996</v>
      </c>
    </row>
    <row r="17" spans="1:5" x14ac:dyDescent="0.2">
      <c r="A17" t="s">
        <v>65</v>
      </c>
      <c r="B17">
        <v>0</v>
      </c>
      <c r="C17">
        <v>403.33330000000001</v>
      </c>
      <c r="D17">
        <v>0</v>
      </c>
      <c r="E17">
        <v>2.42</v>
      </c>
    </row>
    <row r="18" spans="1:5" x14ac:dyDescent="0.2">
      <c r="A18" t="s">
        <v>66</v>
      </c>
      <c r="B18">
        <v>0</v>
      </c>
      <c r="C18">
        <v>272.85509999999999</v>
      </c>
      <c r="D18">
        <v>1</v>
      </c>
      <c r="E18">
        <v>1217.752</v>
      </c>
    </row>
    <row r="19" spans="1:5" x14ac:dyDescent="0.2">
      <c r="A19" t="s">
        <v>67</v>
      </c>
      <c r="B19">
        <v>26.12313</v>
      </c>
      <c r="C19">
        <v>24.90409</v>
      </c>
      <c r="D19">
        <v>0</v>
      </c>
      <c r="E19">
        <v>89.58</v>
      </c>
    </row>
    <row r="20" spans="1:5" x14ac:dyDescent="0.2">
      <c r="A20" t="s">
        <v>68</v>
      </c>
      <c r="B20">
        <v>26.134039999999999</v>
      </c>
      <c r="C20">
        <v>92.229230000000001</v>
      </c>
      <c r="D20">
        <v>0</v>
      </c>
      <c r="E20">
        <v>42127.25</v>
      </c>
    </row>
    <row r="21" spans="1:5" x14ac:dyDescent="0.2">
      <c r="A21" t="s">
        <v>69</v>
      </c>
      <c r="B21">
        <v>17.436489999999999</v>
      </c>
      <c r="C21">
        <v>40.608870000000003</v>
      </c>
      <c r="D21">
        <v>0</v>
      </c>
      <c r="E21">
        <v>144.8794</v>
      </c>
    </row>
    <row r="22" spans="1:5" x14ac:dyDescent="0.2">
      <c r="A22" t="s">
        <v>70</v>
      </c>
      <c r="B22">
        <v>18.976299999999998</v>
      </c>
      <c r="C22">
        <v>22.177630000000001</v>
      </c>
      <c r="D22">
        <v>0</v>
      </c>
      <c r="E22">
        <v>216.792</v>
      </c>
    </row>
    <row r="23" spans="1:5" x14ac:dyDescent="0.2">
      <c r="A23" t="s">
        <v>71</v>
      </c>
      <c r="B23">
        <v>23.539059999999999</v>
      </c>
      <c r="C23">
        <v>122.82210000000001</v>
      </c>
      <c r="D23">
        <v>0</v>
      </c>
      <c r="E23">
        <v>7266.1549999999997</v>
      </c>
    </row>
    <row r="24" spans="1:5" x14ac:dyDescent="0.2">
      <c r="A24" t="s">
        <v>72</v>
      </c>
      <c r="B24">
        <v>20.617629999999998</v>
      </c>
      <c r="C24">
        <v>113.1528</v>
      </c>
      <c r="D24">
        <v>1</v>
      </c>
      <c r="E24">
        <v>4819.8130000000001</v>
      </c>
    </row>
    <row r="25" spans="1:5" x14ac:dyDescent="0.2">
      <c r="A25" t="s">
        <v>73</v>
      </c>
      <c r="B25">
        <v>17.572140000000001</v>
      </c>
      <c r="C25">
        <v>98.43647</v>
      </c>
      <c r="D25">
        <v>0</v>
      </c>
      <c r="E25">
        <v>12859.45</v>
      </c>
    </row>
    <row r="26" spans="1:5" x14ac:dyDescent="0.2">
      <c r="A26" t="s">
        <v>74</v>
      </c>
      <c r="B26">
        <v>10.945449999999999</v>
      </c>
      <c r="C26">
        <v>59.735230000000001</v>
      </c>
      <c r="D26">
        <v>0</v>
      </c>
      <c r="E26">
        <v>16726.29</v>
      </c>
    </row>
    <row r="27" spans="1:5" x14ac:dyDescent="0.2">
      <c r="A27" t="s">
        <v>75</v>
      </c>
      <c r="B27">
        <v>19.60183</v>
      </c>
      <c r="C27">
        <v>62.051729999999999</v>
      </c>
      <c r="D27">
        <v>0</v>
      </c>
      <c r="E27">
        <v>994.02340000000004</v>
      </c>
    </row>
    <row r="28" spans="1:5" x14ac:dyDescent="0.2">
      <c r="A28" t="s">
        <v>76</v>
      </c>
      <c r="B28">
        <v>38.960529999999999</v>
      </c>
      <c r="C28">
        <v>52.225929999999998</v>
      </c>
      <c r="D28">
        <v>0</v>
      </c>
      <c r="E28">
        <v>489.34269999999998</v>
      </c>
    </row>
    <row r="29" spans="1:5" x14ac:dyDescent="0.2">
      <c r="A29" t="s">
        <v>77</v>
      </c>
      <c r="B29">
        <v>29.204129999999999</v>
      </c>
      <c r="C29">
        <v>30.924150000000001</v>
      </c>
      <c r="D29">
        <v>0</v>
      </c>
      <c r="E29">
        <v>50.066200000000002</v>
      </c>
    </row>
    <row r="30" spans="1:5" x14ac:dyDescent="0.2">
      <c r="A30" t="s">
        <v>78</v>
      </c>
      <c r="B30">
        <v>32.826740000000001</v>
      </c>
      <c r="C30">
        <v>56.072110000000002</v>
      </c>
      <c r="D30">
        <v>0</v>
      </c>
      <c r="E30">
        <v>3686.6289999999999</v>
      </c>
    </row>
    <row r="31" spans="1:5" x14ac:dyDescent="0.2">
      <c r="A31" t="s">
        <v>79</v>
      </c>
      <c r="B31">
        <v>0</v>
      </c>
      <c r="C31">
        <v>0</v>
      </c>
      <c r="D31">
        <v>0</v>
      </c>
    </row>
    <row r="32" spans="1:5" x14ac:dyDescent="0.2">
      <c r="A32" t="s">
        <v>80</v>
      </c>
      <c r="B32">
        <v>0.63118189999999996</v>
      </c>
      <c r="C32">
        <v>4084.1219999999998</v>
      </c>
      <c r="D32">
        <v>1</v>
      </c>
      <c r="E32">
        <v>788.23559999999998</v>
      </c>
    </row>
    <row r="33" spans="1:5" x14ac:dyDescent="0.2">
      <c r="A33" t="s">
        <v>81</v>
      </c>
      <c r="B33">
        <v>0</v>
      </c>
      <c r="C33">
        <v>2898.8310000000001</v>
      </c>
      <c r="D33">
        <v>1</v>
      </c>
      <c r="E33">
        <v>478.30709999999999</v>
      </c>
    </row>
    <row r="34" spans="1:5" x14ac:dyDescent="0.2">
      <c r="A34" t="s">
        <v>82</v>
      </c>
      <c r="B34">
        <v>18.84516</v>
      </c>
      <c r="C34">
        <v>179.78800000000001</v>
      </c>
      <c r="D34">
        <v>1</v>
      </c>
      <c r="E34">
        <v>181.22630000000001</v>
      </c>
    </row>
    <row r="35" spans="1:5" x14ac:dyDescent="0.2">
      <c r="A35" t="s">
        <v>83</v>
      </c>
      <c r="B35">
        <v>18.678629999999998</v>
      </c>
      <c r="C35">
        <v>85.043589999999995</v>
      </c>
      <c r="D35">
        <v>0</v>
      </c>
      <c r="E35">
        <v>24581.13</v>
      </c>
    </row>
    <row r="36" spans="1:5" x14ac:dyDescent="0.2">
      <c r="A36" t="s">
        <v>84</v>
      </c>
      <c r="B36">
        <v>23.079000000000001</v>
      </c>
      <c r="C36">
        <v>82.962440000000001</v>
      </c>
      <c r="D36">
        <v>0</v>
      </c>
      <c r="E36">
        <v>109831.9</v>
      </c>
    </row>
    <row r="37" spans="1:5" x14ac:dyDescent="0.2">
      <c r="A37" t="s">
        <v>85</v>
      </c>
      <c r="B37">
        <v>21.675940000000001</v>
      </c>
      <c r="C37">
        <v>15.904030000000001</v>
      </c>
      <c r="D37">
        <v>0</v>
      </c>
      <c r="E37">
        <v>32.380600000000001</v>
      </c>
    </row>
    <row r="38" spans="1:5" x14ac:dyDescent="0.2">
      <c r="A38" t="s">
        <v>86</v>
      </c>
      <c r="B38">
        <v>18.583400000000001</v>
      </c>
      <c r="C38">
        <v>163.98060000000001</v>
      </c>
      <c r="D38">
        <v>0</v>
      </c>
      <c r="E38">
        <v>31093.25</v>
      </c>
    </row>
    <row r="39" spans="1:5" x14ac:dyDescent="0.2">
      <c r="A39" t="s">
        <v>87</v>
      </c>
      <c r="B39">
        <v>29.834579999999999</v>
      </c>
      <c r="C39">
        <v>47.746519999999997</v>
      </c>
      <c r="D39">
        <v>0</v>
      </c>
      <c r="E39">
        <v>1610.8720000000001</v>
      </c>
    </row>
    <row r="40" spans="1:5" x14ac:dyDescent="0.2">
      <c r="A40" t="s">
        <v>88</v>
      </c>
      <c r="B40">
        <v>0</v>
      </c>
      <c r="C40">
        <v>10.476190000000001</v>
      </c>
      <c r="D40">
        <v>0</v>
      </c>
      <c r="E40">
        <v>1.1000000000000001</v>
      </c>
    </row>
    <row r="41" spans="1:5" x14ac:dyDescent="0.2">
      <c r="A41" t="s">
        <v>89</v>
      </c>
      <c r="B41">
        <v>25.27608</v>
      </c>
      <c r="C41">
        <v>67.021649999999994</v>
      </c>
      <c r="D41">
        <v>0</v>
      </c>
      <c r="E41">
        <v>6289.5129999999999</v>
      </c>
    </row>
    <row r="42" spans="1:5" x14ac:dyDescent="0.2">
      <c r="A42" t="s">
        <v>90</v>
      </c>
      <c r="B42">
        <v>24.399699999999999</v>
      </c>
      <c r="C42">
        <v>54.789259999999999</v>
      </c>
      <c r="D42">
        <v>0</v>
      </c>
      <c r="E42">
        <v>29049.65</v>
      </c>
    </row>
    <row r="43" spans="1:5" x14ac:dyDescent="0.2">
      <c r="A43" t="s">
        <v>91</v>
      </c>
      <c r="B43">
        <v>18.447340000000001</v>
      </c>
      <c r="C43">
        <v>94.634709999999998</v>
      </c>
      <c r="D43">
        <v>0</v>
      </c>
      <c r="E43">
        <v>3500.0650000000001</v>
      </c>
    </row>
    <row r="44" spans="1:5" x14ac:dyDescent="0.2">
      <c r="A44" t="s">
        <v>92</v>
      </c>
      <c r="B44">
        <v>24.477920000000001</v>
      </c>
      <c r="C44">
        <v>145.65950000000001</v>
      </c>
      <c r="D44">
        <v>0</v>
      </c>
      <c r="E44">
        <v>11982.03</v>
      </c>
    </row>
    <row r="45" spans="1:5" x14ac:dyDescent="0.2">
      <c r="A45" t="s">
        <v>93</v>
      </c>
      <c r="B45">
        <v>7.652101</v>
      </c>
      <c r="C45">
        <v>24.55029</v>
      </c>
      <c r="D45">
        <v>0</v>
      </c>
      <c r="E45">
        <v>16.988800000000001</v>
      </c>
    </row>
    <row r="46" spans="1:5" x14ac:dyDescent="0.2">
      <c r="A46" t="s">
        <v>94</v>
      </c>
      <c r="B46">
        <v>0</v>
      </c>
      <c r="C46">
        <v>45.828310000000002</v>
      </c>
      <c r="D46">
        <v>0</v>
      </c>
      <c r="E46">
        <v>9.1633320000000005</v>
      </c>
    </row>
    <row r="47" spans="1:5" x14ac:dyDescent="0.2">
      <c r="A47" t="s">
        <v>95</v>
      </c>
      <c r="B47">
        <v>26.026879999999998</v>
      </c>
      <c r="C47">
        <v>64.175089999999997</v>
      </c>
      <c r="D47">
        <v>0</v>
      </c>
      <c r="E47">
        <v>169043.6</v>
      </c>
    </row>
    <row r="48" spans="1:5" x14ac:dyDescent="0.2">
      <c r="A48" t="s">
        <v>96</v>
      </c>
      <c r="B48">
        <v>15.881790000000001</v>
      </c>
      <c r="C48">
        <v>95.858260000000001</v>
      </c>
      <c r="D48">
        <v>0</v>
      </c>
      <c r="E48">
        <v>183491.6</v>
      </c>
    </row>
    <row r="49" spans="1:5" x14ac:dyDescent="0.2">
      <c r="A49" t="s">
        <v>97</v>
      </c>
      <c r="B49">
        <v>14.025230000000001</v>
      </c>
      <c r="C49">
        <v>29.448519999999998</v>
      </c>
      <c r="D49">
        <v>0</v>
      </c>
      <c r="E49">
        <v>56.806199999999997</v>
      </c>
    </row>
    <row r="50" spans="1:5" x14ac:dyDescent="0.2">
      <c r="A50" t="s">
        <v>98</v>
      </c>
      <c r="B50">
        <v>8.4385929999999991</v>
      </c>
      <c r="C50">
        <v>306.47750000000002</v>
      </c>
      <c r="D50">
        <v>1</v>
      </c>
      <c r="E50">
        <v>2166.462</v>
      </c>
    </row>
    <row r="51" spans="1:5" x14ac:dyDescent="0.2">
      <c r="A51" t="s">
        <v>99</v>
      </c>
      <c r="B51">
        <v>30.986809999999998</v>
      </c>
      <c r="C51">
        <v>71.120350000000002</v>
      </c>
      <c r="D51">
        <v>0</v>
      </c>
      <c r="E51">
        <v>1176.9369999999999</v>
      </c>
    </row>
    <row r="52" spans="1:5" x14ac:dyDescent="0.2">
      <c r="A52" t="s">
        <v>100</v>
      </c>
      <c r="B52">
        <v>8.5994700000000002</v>
      </c>
      <c r="C52">
        <v>266.37130000000002</v>
      </c>
      <c r="D52">
        <v>1</v>
      </c>
      <c r="E52">
        <v>263.44119999999998</v>
      </c>
    </row>
    <row r="53" spans="1:5" x14ac:dyDescent="0.2">
      <c r="A53" t="s">
        <v>101</v>
      </c>
      <c r="B53">
        <v>36.916679999999999</v>
      </c>
      <c r="C53">
        <v>50.933520000000001</v>
      </c>
      <c r="D53">
        <v>0</v>
      </c>
      <c r="E53">
        <v>230.21950000000001</v>
      </c>
    </row>
    <row r="54" spans="1:5" x14ac:dyDescent="0.2">
      <c r="A54" t="s">
        <v>102</v>
      </c>
      <c r="B54">
        <v>24.595559999999999</v>
      </c>
      <c r="C54">
        <v>19.297270000000001</v>
      </c>
      <c r="D54">
        <v>0</v>
      </c>
      <c r="E54">
        <v>19.529820000000001</v>
      </c>
    </row>
    <row r="55" spans="1:5" x14ac:dyDescent="0.2">
      <c r="A55" t="s">
        <v>103</v>
      </c>
      <c r="B55">
        <v>42.710540000000002</v>
      </c>
      <c r="C55">
        <v>35.134219999999999</v>
      </c>
      <c r="D55">
        <v>0</v>
      </c>
      <c r="E55">
        <v>57.7958</v>
      </c>
    </row>
    <row r="56" spans="1:5" x14ac:dyDescent="0.2">
      <c r="A56" t="s">
        <v>104</v>
      </c>
      <c r="B56">
        <v>24.082809999999998</v>
      </c>
      <c r="C56">
        <v>37.488590000000002</v>
      </c>
      <c r="D56">
        <v>0</v>
      </c>
      <c r="E56">
        <v>112.24079999999999</v>
      </c>
    </row>
    <row r="57" spans="1:5" x14ac:dyDescent="0.2">
      <c r="A57" t="s">
        <v>105</v>
      </c>
      <c r="B57">
        <v>11.51056</v>
      </c>
      <c r="C57">
        <v>250.09700000000001</v>
      </c>
      <c r="D57">
        <v>1</v>
      </c>
      <c r="E57">
        <v>93193.91</v>
      </c>
    </row>
    <row r="58" spans="1:5" x14ac:dyDescent="0.2">
      <c r="A58" t="s">
        <v>106</v>
      </c>
      <c r="B58">
        <v>17.943629999999999</v>
      </c>
      <c r="C58">
        <v>51.135750000000002</v>
      </c>
      <c r="D58">
        <v>0</v>
      </c>
      <c r="E58">
        <v>4991.5140000000001</v>
      </c>
    </row>
    <row r="59" spans="1:5" x14ac:dyDescent="0.2">
      <c r="A59" t="s">
        <v>107</v>
      </c>
      <c r="B59">
        <v>15.77421</v>
      </c>
      <c r="C59">
        <v>60.136299999999999</v>
      </c>
      <c r="D59">
        <v>0</v>
      </c>
      <c r="E59">
        <v>5875.1210000000001</v>
      </c>
    </row>
    <row r="60" spans="1:5" x14ac:dyDescent="0.2">
      <c r="A60" t="s">
        <v>108</v>
      </c>
      <c r="B60">
        <v>29.597429999999999</v>
      </c>
      <c r="C60">
        <v>46.355899999999998</v>
      </c>
      <c r="D60">
        <v>0</v>
      </c>
      <c r="E60">
        <v>2506.471</v>
      </c>
    </row>
    <row r="61" spans="1:5" x14ac:dyDescent="0.2">
      <c r="A61" t="s">
        <v>109</v>
      </c>
      <c r="B61">
        <v>7.3750439999999999</v>
      </c>
      <c r="C61">
        <v>195.20269999999999</v>
      </c>
      <c r="D61">
        <v>1</v>
      </c>
      <c r="E61">
        <v>2290.8629999999998</v>
      </c>
    </row>
    <row r="62" spans="1:5" x14ac:dyDescent="0.2">
      <c r="A62" t="s">
        <v>110</v>
      </c>
      <c r="B62">
        <v>39.65992</v>
      </c>
      <c r="C62">
        <v>20.924130000000002</v>
      </c>
      <c r="D62">
        <v>0</v>
      </c>
      <c r="E62">
        <v>22672.400000000001</v>
      </c>
    </row>
    <row r="63" spans="1:5" x14ac:dyDescent="0.2">
      <c r="A63" t="s">
        <v>111</v>
      </c>
      <c r="B63">
        <v>6.9503599999999999</v>
      </c>
      <c r="C63">
        <v>391.392</v>
      </c>
      <c r="D63">
        <v>1</v>
      </c>
      <c r="E63">
        <v>18143.11</v>
      </c>
    </row>
    <row r="64" spans="1:5" x14ac:dyDescent="0.2">
      <c r="A64" t="s">
        <v>112</v>
      </c>
      <c r="B64">
        <v>32.674140000000001</v>
      </c>
      <c r="C64">
        <v>283.26209999999998</v>
      </c>
      <c r="D64">
        <v>0</v>
      </c>
      <c r="E64">
        <v>44.188899999999997</v>
      </c>
    </row>
    <row r="65" spans="1:5" x14ac:dyDescent="0.2">
      <c r="A65" t="s">
        <v>113</v>
      </c>
      <c r="B65">
        <v>28.02834</v>
      </c>
      <c r="C65">
        <v>177.72389999999999</v>
      </c>
      <c r="D65">
        <v>0</v>
      </c>
      <c r="E65">
        <v>314.57119999999998</v>
      </c>
    </row>
    <row r="66" spans="1:5" x14ac:dyDescent="0.2">
      <c r="A66" t="s">
        <v>114</v>
      </c>
      <c r="B66">
        <v>16.906700000000001</v>
      </c>
      <c r="C66">
        <v>81.504540000000006</v>
      </c>
      <c r="D66">
        <v>0</v>
      </c>
      <c r="E66">
        <v>84677.48</v>
      </c>
    </row>
    <row r="67" spans="1:5" x14ac:dyDescent="0.2">
      <c r="A67" t="s">
        <v>115</v>
      </c>
      <c r="B67">
        <v>8.103002</v>
      </c>
      <c r="C67">
        <v>197.5788</v>
      </c>
      <c r="D67">
        <v>1</v>
      </c>
      <c r="E67">
        <v>4051.777</v>
      </c>
    </row>
    <row r="68" spans="1:5" x14ac:dyDescent="0.2">
      <c r="A68" t="s">
        <v>116</v>
      </c>
      <c r="B68">
        <v>47.600760000000001</v>
      </c>
      <c r="C68">
        <v>48.119349999999997</v>
      </c>
      <c r="D68">
        <v>0</v>
      </c>
      <c r="E68">
        <v>68.144350000000003</v>
      </c>
    </row>
    <row r="69" spans="1:5" x14ac:dyDescent="0.2">
      <c r="A69" t="s">
        <v>117</v>
      </c>
      <c r="B69">
        <v>26.299320000000002</v>
      </c>
      <c r="C69">
        <v>323.46980000000002</v>
      </c>
      <c r="D69">
        <v>0</v>
      </c>
      <c r="E69">
        <v>8733.0769999999993</v>
      </c>
    </row>
    <row r="70" spans="1:5" x14ac:dyDescent="0.2">
      <c r="A70" t="s">
        <v>118</v>
      </c>
      <c r="B70">
        <v>21.272670000000002</v>
      </c>
      <c r="C70">
        <v>55.529829999999997</v>
      </c>
      <c r="D70">
        <v>0</v>
      </c>
      <c r="E70">
        <v>36.563870000000001</v>
      </c>
    </row>
    <row r="71" spans="1:5" x14ac:dyDescent="0.2">
      <c r="A71" t="s">
        <v>119</v>
      </c>
      <c r="B71">
        <v>30.448720000000002</v>
      </c>
      <c r="C71">
        <v>56.58905</v>
      </c>
      <c r="D71">
        <v>0</v>
      </c>
      <c r="E71">
        <v>1324.681</v>
      </c>
    </row>
    <row r="72" spans="1:5" x14ac:dyDescent="0.2">
      <c r="A72" t="s">
        <v>120</v>
      </c>
      <c r="B72">
        <v>39.802639999999997</v>
      </c>
      <c r="C72">
        <v>9.4263560000000002</v>
      </c>
      <c r="D72">
        <v>0</v>
      </c>
      <c r="E72">
        <v>6.08</v>
      </c>
    </row>
    <row r="73" spans="1:5" x14ac:dyDescent="0.2">
      <c r="A73" t="s">
        <v>121</v>
      </c>
      <c r="B73">
        <v>19.00854</v>
      </c>
      <c r="C73">
        <v>115.5458</v>
      </c>
      <c r="D73">
        <v>0</v>
      </c>
      <c r="E73">
        <v>5033.9859999999999</v>
      </c>
    </row>
    <row r="74" spans="1:5" x14ac:dyDescent="0.2">
      <c r="A74" t="s">
        <v>122</v>
      </c>
      <c r="B74">
        <v>7.0923949999999998</v>
      </c>
      <c r="C74">
        <v>284.74889999999999</v>
      </c>
      <c r="D74">
        <v>0</v>
      </c>
      <c r="E74">
        <v>218.4024</v>
      </c>
    </row>
    <row r="75" spans="1:5" x14ac:dyDescent="0.2">
      <c r="A75" t="s">
        <v>123</v>
      </c>
      <c r="B75">
        <v>0</v>
      </c>
      <c r="C75">
        <v>8.8736250000000005</v>
      </c>
      <c r="D75">
        <v>0</v>
      </c>
      <c r="E75">
        <v>10.160299999999999</v>
      </c>
    </row>
    <row r="76" spans="1:5" x14ac:dyDescent="0.2">
      <c r="A76" t="s">
        <v>124</v>
      </c>
      <c r="B76">
        <v>27.812100000000001</v>
      </c>
      <c r="C76">
        <v>69.226569999999995</v>
      </c>
      <c r="D76">
        <v>1</v>
      </c>
      <c r="E76">
        <v>52.196829999999999</v>
      </c>
    </row>
    <row r="77" spans="1:5" x14ac:dyDescent="0.2">
      <c r="A77" t="s">
        <v>125</v>
      </c>
      <c r="B77">
        <v>46.773440000000001</v>
      </c>
      <c r="C77">
        <v>24.544070000000001</v>
      </c>
      <c r="D77">
        <v>0</v>
      </c>
      <c r="E77">
        <v>999.21559999999999</v>
      </c>
    </row>
    <row r="78" spans="1:5" x14ac:dyDescent="0.2">
      <c r="A78" t="s">
        <v>126</v>
      </c>
      <c r="B78">
        <v>16.831869999999999</v>
      </c>
      <c r="C78">
        <v>46.875749999999996</v>
      </c>
      <c r="D78">
        <v>0</v>
      </c>
      <c r="E78">
        <v>2713.7779999999998</v>
      </c>
    </row>
    <row r="79" spans="1:5" x14ac:dyDescent="0.2">
      <c r="A79" t="s">
        <v>127</v>
      </c>
      <c r="B79">
        <v>14.445309999999999</v>
      </c>
      <c r="C79">
        <v>453.33120000000002</v>
      </c>
      <c r="D79">
        <v>1</v>
      </c>
      <c r="E79">
        <v>50014.75</v>
      </c>
    </row>
    <row r="80" spans="1:5" x14ac:dyDescent="0.2">
      <c r="A80" t="s">
        <v>128</v>
      </c>
      <c r="B80">
        <v>11.13485</v>
      </c>
      <c r="C80">
        <v>60.870699999999999</v>
      </c>
      <c r="D80">
        <v>0</v>
      </c>
      <c r="E80">
        <v>1734.45</v>
      </c>
    </row>
    <row r="81" spans="1:5" x14ac:dyDescent="0.2">
      <c r="A81" t="s">
        <v>129</v>
      </c>
      <c r="B81">
        <v>11.794449999999999</v>
      </c>
      <c r="C81">
        <v>215.6464</v>
      </c>
      <c r="D81">
        <v>1</v>
      </c>
      <c r="E81">
        <v>483.96159999999998</v>
      </c>
    </row>
    <row r="82" spans="1:5" x14ac:dyDescent="0.2">
      <c r="A82" t="s">
        <v>130</v>
      </c>
      <c r="B82">
        <v>0</v>
      </c>
      <c r="C82">
        <v>230</v>
      </c>
      <c r="D82">
        <v>0</v>
      </c>
      <c r="E82">
        <v>1.1499999999999999</v>
      </c>
    </row>
    <row r="83" spans="1:5" x14ac:dyDescent="0.2">
      <c r="A83" t="s">
        <v>131</v>
      </c>
      <c r="B83">
        <v>41.447760000000002</v>
      </c>
      <c r="C83">
        <v>31.505880000000001</v>
      </c>
      <c r="D83">
        <v>0</v>
      </c>
      <c r="E83">
        <v>2642.4929999999999</v>
      </c>
    </row>
    <row r="84" spans="1:5" x14ac:dyDescent="0.2">
      <c r="A84" t="s">
        <v>132</v>
      </c>
      <c r="B84">
        <v>14.614369999999999</v>
      </c>
      <c r="C84">
        <v>168.77869999999999</v>
      </c>
      <c r="D84">
        <v>1</v>
      </c>
      <c r="E84">
        <v>1857.87</v>
      </c>
    </row>
    <row r="85" spans="1:5" x14ac:dyDescent="0.2">
      <c r="A85" t="s">
        <v>133</v>
      </c>
      <c r="B85">
        <v>11.085229999999999</v>
      </c>
      <c r="C85">
        <v>17.99981</v>
      </c>
      <c r="D85">
        <v>0</v>
      </c>
      <c r="E85">
        <v>90.755070000000003</v>
      </c>
    </row>
    <row r="86" spans="1:5" x14ac:dyDescent="0.2">
      <c r="A86" t="s">
        <v>134</v>
      </c>
      <c r="B86">
        <v>20.18732</v>
      </c>
      <c r="C86">
        <v>39.917549999999999</v>
      </c>
      <c r="D86">
        <v>0</v>
      </c>
      <c r="E86">
        <v>398.53680000000003</v>
      </c>
    </row>
    <row r="87" spans="1:5" x14ac:dyDescent="0.2">
      <c r="A87" t="s">
        <v>135</v>
      </c>
      <c r="B87">
        <v>30.871279999999999</v>
      </c>
      <c r="C87">
        <v>544.52620000000002</v>
      </c>
      <c r="D87">
        <v>0</v>
      </c>
      <c r="E87">
        <v>102.37090000000001</v>
      </c>
    </row>
    <row r="88" spans="1:5" x14ac:dyDescent="0.2">
      <c r="A88" t="s">
        <v>136</v>
      </c>
      <c r="B88">
        <v>24.772770000000001</v>
      </c>
      <c r="C88">
        <v>74.041849999999997</v>
      </c>
      <c r="D88">
        <v>0</v>
      </c>
      <c r="E88">
        <v>49244.27</v>
      </c>
    </row>
    <row r="89" spans="1:5" x14ac:dyDescent="0.2">
      <c r="A89" t="s">
        <v>137</v>
      </c>
      <c r="B89">
        <v>0</v>
      </c>
      <c r="C89">
        <v>44494.93</v>
      </c>
      <c r="D89">
        <v>1</v>
      </c>
      <c r="E89">
        <v>133.48480000000001</v>
      </c>
    </row>
    <row r="90" spans="1:5" x14ac:dyDescent="0.2">
      <c r="A90" t="s">
        <v>138</v>
      </c>
      <c r="B90">
        <v>9.8179239999999997</v>
      </c>
      <c r="C90">
        <v>22.708110000000001</v>
      </c>
      <c r="D90">
        <v>0</v>
      </c>
      <c r="E90">
        <v>52.6374</v>
      </c>
    </row>
    <row r="91" spans="1:5" x14ac:dyDescent="0.2">
      <c r="A91" t="s">
        <v>139</v>
      </c>
      <c r="B91">
        <v>31.52563</v>
      </c>
      <c r="C91">
        <v>35.253880000000002</v>
      </c>
      <c r="D91">
        <v>0</v>
      </c>
      <c r="E91">
        <v>16.357800000000001</v>
      </c>
    </row>
    <row r="92" spans="1:5" x14ac:dyDescent="0.2">
      <c r="A92" t="s">
        <v>140</v>
      </c>
      <c r="B92">
        <v>11.047129999999999</v>
      </c>
      <c r="C92">
        <v>145.86179999999999</v>
      </c>
      <c r="D92">
        <v>1</v>
      </c>
      <c r="E92">
        <v>1813.9380000000001</v>
      </c>
    </row>
    <row r="93" spans="1:5" x14ac:dyDescent="0.2">
      <c r="A93" t="s">
        <v>141</v>
      </c>
      <c r="B93">
        <v>10.02529</v>
      </c>
      <c r="C93">
        <v>35.809559999999998</v>
      </c>
      <c r="D93">
        <v>0</v>
      </c>
      <c r="E93">
        <v>50.563099999999999</v>
      </c>
    </row>
    <row r="94" spans="1:5" x14ac:dyDescent="0.2">
      <c r="A94" t="s">
        <v>142</v>
      </c>
      <c r="B94">
        <v>0</v>
      </c>
      <c r="C94">
        <v>13.021039999999999</v>
      </c>
      <c r="D94">
        <v>0</v>
      </c>
      <c r="E94">
        <v>29.74004</v>
      </c>
    </row>
    <row r="95" spans="1:5" x14ac:dyDescent="0.2">
      <c r="A95" t="s">
        <v>143</v>
      </c>
      <c r="B95">
        <v>4.1134880000000003</v>
      </c>
      <c r="C95">
        <v>225.4091</v>
      </c>
      <c r="D95">
        <v>1</v>
      </c>
      <c r="E95">
        <v>2099.9540000000002</v>
      </c>
    </row>
    <row r="96" spans="1:5" x14ac:dyDescent="0.2">
      <c r="A96" t="s">
        <v>144</v>
      </c>
      <c r="B96">
        <v>23.767430000000001</v>
      </c>
      <c r="C96">
        <v>36.53472</v>
      </c>
      <c r="D96">
        <v>0</v>
      </c>
      <c r="E96">
        <v>4717.4750000000004</v>
      </c>
    </row>
    <row r="97" spans="1:5" x14ac:dyDescent="0.2">
      <c r="A97" t="s">
        <v>145</v>
      </c>
      <c r="B97">
        <v>0</v>
      </c>
      <c r="C97">
        <v>38.75</v>
      </c>
      <c r="D97">
        <v>0</v>
      </c>
      <c r="E97">
        <v>1.24</v>
      </c>
    </row>
    <row r="98" spans="1:5" x14ac:dyDescent="0.2">
      <c r="A98" t="s">
        <v>146</v>
      </c>
      <c r="B98">
        <v>43.997050000000002</v>
      </c>
      <c r="C98">
        <v>82.475260000000006</v>
      </c>
      <c r="D98">
        <v>0</v>
      </c>
      <c r="E98">
        <v>522.64570000000003</v>
      </c>
    </row>
    <row r="99" spans="1:5" x14ac:dyDescent="0.2">
      <c r="A99" t="s">
        <v>147</v>
      </c>
      <c r="B99">
        <v>6.90571</v>
      </c>
      <c r="C99">
        <v>111.4247</v>
      </c>
      <c r="D99">
        <v>0</v>
      </c>
      <c r="E99">
        <v>872.29849999999999</v>
      </c>
    </row>
    <row r="100" spans="1:5" x14ac:dyDescent="0.2">
      <c r="A100" t="s">
        <v>148</v>
      </c>
      <c r="B100">
        <v>25.24053</v>
      </c>
      <c r="C100">
        <v>101.24120000000001</v>
      </c>
      <c r="D100">
        <v>1</v>
      </c>
      <c r="E100">
        <v>55856.08</v>
      </c>
    </row>
    <row r="101" spans="1:5" x14ac:dyDescent="0.2">
      <c r="A101" t="s">
        <v>149</v>
      </c>
      <c r="B101">
        <v>23.158069999999999</v>
      </c>
      <c r="C101">
        <v>349.3039</v>
      </c>
      <c r="D101">
        <v>0</v>
      </c>
      <c r="E101">
        <v>19417.39</v>
      </c>
    </row>
    <row r="102" spans="1:5" x14ac:dyDescent="0.2">
      <c r="A102" t="s">
        <v>150</v>
      </c>
      <c r="B102">
        <v>27.34442</v>
      </c>
      <c r="C102">
        <v>48.770130000000002</v>
      </c>
      <c r="D102">
        <v>0</v>
      </c>
      <c r="E102">
        <v>209.38419999999999</v>
      </c>
    </row>
    <row r="103" spans="1:5" x14ac:dyDescent="0.2">
      <c r="A103" t="s">
        <v>151</v>
      </c>
      <c r="B103">
        <v>27.01502</v>
      </c>
      <c r="C103">
        <v>308.00439999999998</v>
      </c>
      <c r="D103">
        <v>0</v>
      </c>
      <c r="E103">
        <v>1674.0039999999999</v>
      </c>
    </row>
    <row r="104" spans="1:5" x14ac:dyDescent="0.2">
      <c r="A104" t="s">
        <v>152</v>
      </c>
      <c r="B104">
        <v>10.961130000000001</v>
      </c>
      <c r="C104">
        <v>67.212459999999993</v>
      </c>
      <c r="D104">
        <v>0</v>
      </c>
      <c r="E104">
        <v>495.60640000000001</v>
      </c>
    </row>
    <row r="105" spans="1:5" x14ac:dyDescent="0.2">
      <c r="A105" t="s">
        <v>153</v>
      </c>
      <c r="B105">
        <v>8.7623619999999995</v>
      </c>
      <c r="C105">
        <v>131.14580000000001</v>
      </c>
      <c r="D105">
        <v>0</v>
      </c>
      <c r="E105">
        <v>4242.6959999999999</v>
      </c>
    </row>
    <row r="106" spans="1:5" x14ac:dyDescent="0.2">
      <c r="A106" t="s">
        <v>154</v>
      </c>
      <c r="B106">
        <v>43.730089999999997</v>
      </c>
      <c r="C106">
        <v>44.58466</v>
      </c>
      <c r="D106">
        <v>0</v>
      </c>
      <c r="E106">
        <v>1313.856</v>
      </c>
    </row>
    <row r="107" spans="1:5" x14ac:dyDescent="0.2">
      <c r="A107" t="s">
        <v>155</v>
      </c>
      <c r="B107">
        <v>0</v>
      </c>
      <c r="C107">
        <v>308.7115</v>
      </c>
      <c r="D107">
        <v>1</v>
      </c>
      <c r="E107">
        <v>8.0265000000000004</v>
      </c>
    </row>
    <row r="108" spans="1:5" x14ac:dyDescent="0.2">
      <c r="A108" t="s">
        <v>156</v>
      </c>
      <c r="B108">
        <v>28.11056</v>
      </c>
      <c r="C108">
        <v>94.166139999999999</v>
      </c>
      <c r="D108">
        <v>0</v>
      </c>
      <c r="E108">
        <v>5376.3209999999999</v>
      </c>
    </row>
    <row r="109" spans="1:5" x14ac:dyDescent="0.2">
      <c r="A109" t="s">
        <v>157</v>
      </c>
      <c r="B109">
        <v>16.530429999999999</v>
      </c>
      <c r="C109">
        <v>9.7954600000000003</v>
      </c>
      <c r="D109">
        <v>0</v>
      </c>
      <c r="E109">
        <v>657.08330000000001</v>
      </c>
    </row>
    <row r="110" spans="1:5" x14ac:dyDescent="0.2">
      <c r="A110" t="s">
        <v>158</v>
      </c>
      <c r="B110">
        <v>27.692779999999999</v>
      </c>
      <c r="C110">
        <v>36.87032</v>
      </c>
      <c r="D110">
        <v>0</v>
      </c>
      <c r="E110">
        <v>19832.7</v>
      </c>
    </row>
    <row r="111" spans="1:5" x14ac:dyDescent="0.2">
      <c r="A111" t="s">
        <v>159</v>
      </c>
      <c r="B111">
        <v>16.73254</v>
      </c>
      <c r="C111">
        <v>70.964730000000003</v>
      </c>
      <c r="D111">
        <v>1</v>
      </c>
      <c r="E111">
        <v>166.98</v>
      </c>
    </row>
    <row r="112" spans="1:5" x14ac:dyDescent="0.2">
      <c r="A112" t="s">
        <v>160</v>
      </c>
      <c r="B112">
        <v>16.778030000000001</v>
      </c>
      <c r="C112">
        <v>67.118380000000002</v>
      </c>
      <c r="D112">
        <v>0</v>
      </c>
      <c r="E112">
        <v>8931.9120000000003</v>
      </c>
    </row>
    <row r="113" spans="1:5" x14ac:dyDescent="0.2">
      <c r="A113" t="s">
        <v>161</v>
      </c>
      <c r="B113">
        <v>10.621230000000001</v>
      </c>
      <c r="C113">
        <v>65.465950000000007</v>
      </c>
      <c r="D113">
        <v>0</v>
      </c>
      <c r="E113">
        <v>206.8724</v>
      </c>
    </row>
    <row r="114" spans="1:5" x14ac:dyDescent="0.2">
      <c r="A114" t="s">
        <v>162</v>
      </c>
      <c r="B114">
        <v>50.676990000000004</v>
      </c>
      <c r="C114">
        <v>71.306420000000003</v>
      </c>
      <c r="D114">
        <v>0</v>
      </c>
      <c r="E114">
        <v>339.77510000000001</v>
      </c>
    </row>
    <row r="115" spans="1:5" x14ac:dyDescent="0.2">
      <c r="A115" t="s">
        <v>163</v>
      </c>
      <c r="B115">
        <v>7.4160459999999997</v>
      </c>
      <c r="C115">
        <v>309.4556</v>
      </c>
      <c r="D115">
        <v>0</v>
      </c>
      <c r="E115">
        <v>1112.577</v>
      </c>
    </row>
    <row r="116" spans="1:5" x14ac:dyDescent="0.2">
      <c r="A116" t="s">
        <v>164</v>
      </c>
      <c r="B116">
        <v>16.533529999999999</v>
      </c>
      <c r="C116">
        <v>43.202950000000001</v>
      </c>
      <c r="D116">
        <v>0</v>
      </c>
      <c r="E116">
        <v>9331.0220000000008</v>
      </c>
    </row>
    <row r="117" spans="1:5" x14ac:dyDescent="0.2">
      <c r="A117" t="s">
        <v>165</v>
      </c>
      <c r="B117">
        <v>23.639790000000001</v>
      </c>
      <c r="C117">
        <v>39.680869999999999</v>
      </c>
      <c r="D117">
        <v>0</v>
      </c>
      <c r="E117">
        <v>7350.5680000000002</v>
      </c>
    </row>
    <row r="118" spans="1:5" x14ac:dyDescent="0.2">
      <c r="A118" t="s">
        <v>166</v>
      </c>
      <c r="B118">
        <v>2.1771050000000001</v>
      </c>
      <c r="C118">
        <v>3006.2559999999999</v>
      </c>
      <c r="D118">
        <v>0</v>
      </c>
      <c r="E118">
        <v>2614.7809999999999</v>
      </c>
    </row>
    <row r="119" spans="1:5" x14ac:dyDescent="0.2">
      <c r="A119" t="s">
        <v>167</v>
      </c>
      <c r="B119">
        <v>32.16254</v>
      </c>
      <c r="C119">
        <v>36.665010000000002</v>
      </c>
      <c r="D119">
        <v>0</v>
      </c>
      <c r="E119">
        <v>391.72899999999998</v>
      </c>
    </row>
    <row r="120" spans="1:5" x14ac:dyDescent="0.2">
      <c r="A120" t="s">
        <v>168</v>
      </c>
      <c r="B120">
        <v>10.51238</v>
      </c>
      <c r="C120">
        <v>108.982</v>
      </c>
      <c r="D120">
        <v>1</v>
      </c>
      <c r="E120">
        <v>15335.29</v>
      </c>
    </row>
    <row r="121" spans="1:5" x14ac:dyDescent="0.2">
      <c r="A121" t="s">
        <v>169</v>
      </c>
      <c r="B121">
        <v>0</v>
      </c>
      <c r="C121">
        <v>32.63158</v>
      </c>
      <c r="D121">
        <v>0</v>
      </c>
      <c r="E121">
        <v>4.96</v>
      </c>
    </row>
    <row r="122" spans="1:5" x14ac:dyDescent="0.2">
      <c r="A122" t="s">
        <v>170</v>
      </c>
      <c r="B122">
        <v>25.37378</v>
      </c>
      <c r="C122">
        <v>32.770429999999998</v>
      </c>
      <c r="D122">
        <v>0</v>
      </c>
      <c r="E122">
        <v>29.493390000000002</v>
      </c>
    </row>
    <row r="123" spans="1:5" x14ac:dyDescent="0.2">
      <c r="A123" t="s">
        <v>171</v>
      </c>
      <c r="B123">
        <v>9.5463850000000008</v>
      </c>
      <c r="C123">
        <v>34.875399999999999</v>
      </c>
      <c r="D123">
        <v>0</v>
      </c>
      <c r="E123">
        <v>2357.8560000000002</v>
      </c>
    </row>
    <row r="124" spans="1:5" x14ac:dyDescent="0.2">
      <c r="A124" t="s">
        <v>172</v>
      </c>
      <c r="B124">
        <v>21.404330000000002</v>
      </c>
      <c r="C124">
        <v>54.762</v>
      </c>
      <c r="D124">
        <v>0</v>
      </c>
      <c r="E124">
        <v>5929.7139999999999</v>
      </c>
    </row>
    <row r="125" spans="1:5" x14ac:dyDescent="0.2">
      <c r="A125" t="s">
        <v>173</v>
      </c>
      <c r="B125">
        <v>19.44145</v>
      </c>
      <c r="C125">
        <v>52.29965</v>
      </c>
      <c r="D125">
        <v>0</v>
      </c>
      <c r="E125">
        <v>794.09829999999999</v>
      </c>
    </row>
    <row r="126" spans="1:5" x14ac:dyDescent="0.2">
      <c r="A126" t="s">
        <v>174</v>
      </c>
      <c r="B126">
        <v>21.311039999999998</v>
      </c>
      <c r="C126">
        <v>223.26400000000001</v>
      </c>
      <c r="D126">
        <v>0</v>
      </c>
      <c r="E126">
        <v>61266.86</v>
      </c>
    </row>
    <row r="127" spans="1:5" x14ac:dyDescent="0.2">
      <c r="A127" t="s">
        <v>175</v>
      </c>
      <c r="B127">
        <v>0</v>
      </c>
      <c r="C127">
        <v>117.04219999999999</v>
      </c>
      <c r="D127">
        <v>1</v>
      </c>
      <c r="E127">
        <v>5.2668999999999997</v>
      </c>
    </row>
    <row r="128" spans="1:5" x14ac:dyDescent="0.2">
      <c r="A128" t="s">
        <v>176</v>
      </c>
      <c r="B128">
        <v>28.808800000000002</v>
      </c>
      <c r="C128">
        <v>66.062830000000005</v>
      </c>
      <c r="D128">
        <v>1</v>
      </c>
      <c r="E128">
        <v>31.842279999999999</v>
      </c>
    </row>
    <row r="129" spans="1:5" x14ac:dyDescent="0.2">
      <c r="A129" t="s">
        <v>177</v>
      </c>
      <c r="B129">
        <v>42.005159999999997</v>
      </c>
      <c r="C129">
        <v>28.636420000000001</v>
      </c>
      <c r="D129">
        <v>0</v>
      </c>
      <c r="E129">
        <v>42.295999999999999</v>
      </c>
    </row>
    <row r="130" spans="1:5" x14ac:dyDescent="0.2">
      <c r="A130" t="s">
        <v>178</v>
      </c>
      <c r="B130">
        <v>7.9236599999999999</v>
      </c>
      <c r="C130">
        <v>57.028570000000002</v>
      </c>
      <c r="D130">
        <v>0</v>
      </c>
      <c r="E130">
        <v>12.7744</v>
      </c>
    </row>
    <row r="131" spans="1:5" x14ac:dyDescent="0.2">
      <c r="A131" t="s">
        <v>179</v>
      </c>
      <c r="B131">
        <v>16.988990000000001</v>
      </c>
      <c r="C131">
        <v>111.8068</v>
      </c>
      <c r="D131">
        <v>0</v>
      </c>
      <c r="E131">
        <v>1317.268</v>
      </c>
    </row>
    <row r="132" spans="1:5" x14ac:dyDescent="0.2">
      <c r="A132" t="s">
        <v>180</v>
      </c>
      <c r="B132">
        <v>38.295499999999997</v>
      </c>
      <c r="C132">
        <v>29.64029</v>
      </c>
      <c r="D132">
        <v>0</v>
      </c>
      <c r="E132">
        <v>640.64520000000005</v>
      </c>
    </row>
    <row r="133" spans="1:5" x14ac:dyDescent="0.2">
      <c r="A133" t="s">
        <v>181</v>
      </c>
      <c r="B133">
        <v>29.421679999999999</v>
      </c>
      <c r="C133">
        <v>60.162039999999998</v>
      </c>
      <c r="D133">
        <v>0</v>
      </c>
      <c r="E133">
        <v>18855.91</v>
      </c>
    </row>
    <row r="134" spans="1:5" x14ac:dyDescent="0.2">
      <c r="A134" t="s">
        <v>182</v>
      </c>
      <c r="B134">
        <v>11.69684</v>
      </c>
      <c r="C134">
        <v>70.86439</v>
      </c>
      <c r="D134">
        <v>0</v>
      </c>
      <c r="E134">
        <v>3631.4270000000001</v>
      </c>
    </row>
    <row r="135" spans="1:5" x14ac:dyDescent="0.2">
      <c r="A135" t="s">
        <v>183</v>
      </c>
      <c r="B135">
        <v>29.402920000000002</v>
      </c>
      <c r="C135">
        <v>26.151869999999999</v>
      </c>
      <c r="D135">
        <v>0</v>
      </c>
      <c r="E135">
        <v>228.20869999999999</v>
      </c>
    </row>
    <row r="136" spans="1:5" x14ac:dyDescent="0.2">
      <c r="A136" t="s">
        <v>184</v>
      </c>
      <c r="B136">
        <v>5.3041390000000002</v>
      </c>
      <c r="C136">
        <v>49.79759</v>
      </c>
      <c r="D136">
        <v>0</v>
      </c>
      <c r="E136">
        <v>321.64179999999999</v>
      </c>
    </row>
    <row r="137" spans="1:5" x14ac:dyDescent="0.2">
      <c r="A137" t="s">
        <v>185</v>
      </c>
      <c r="B137">
        <v>16.985700000000001</v>
      </c>
      <c r="C137">
        <v>22.11946</v>
      </c>
      <c r="D137">
        <v>0</v>
      </c>
      <c r="E137">
        <v>1147.336</v>
      </c>
    </row>
    <row r="138" spans="1:5" x14ac:dyDescent="0.2">
      <c r="A138" t="s">
        <v>186</v>
      </c>
      <c r="B138">
        <v>21.926500000000001</v>
      </c>
      <c r="C138">
        <v>87.804079999999999</v>
      </c>
      <c r="D138">
        <v>0</v>
      </c>
      <c r="E138">
        <v>1857.847</v>
      </c>
    </row>
    <row r="139" spans="1:5" x14ac:dyDescent="0.2">
      <c r="A139" t="s">
        <v>187</v>
      </c>
      <c r="B139">
        <v>15.32897</v>
      </c>
      <c r="C139">
        <v>149.7791</v>
      </c>
      <c r="D139">
        <v>0</v>
      </c>
      <c r="E139">
        <v>92577.14</v>
      </c>
    </row>
    <row r="140" spans="1:5" x14ac:dyDescent="0.2">
      <c r="A140" t="s">
        <v>188</v>
      </c>
      <c r="B140">
        <v>49.300069999999998</v>
      </c>
      <c r="C140">
        <v>21.92248</v>
      </c>
      <c r="D140">
        <v>0</v>
      </c>
      <c r="E140">
        <v>625.29489999999998</v>
      </c>
    </row>
    <row r="141" spans="1:5" x14ac:dyDescent="0.2">
      <c r="A141" t="s">
        <v>189</v>
      </c>
      <c r="B141">
        <v>0</v>
      </c>
      <c r="C141">
        <v>10978.15</v>
      </c>
      <c r="D141">
        <v>1</v>
      </c>
      <c r="E141">
        <v>32.934449999999998</v>
      </c>
    </row>
    <row r="142" spans="1:5" x14ac:dyDescent="0.2">
      <c r="A142" t="s">
        <v>190</v>
      </c>
      <c r="B142">
        <v>19.69575</v>
      </c>
      <c r="C142">
        <v>56.349220000000003</v>
      </c>
      <c r="D142">
        <v>0</v>
      </c>
      <c r="E142">
        <v>1254.76</v>
      </c>
    </row>
    <row r="143" spans="1:5" x14ac:dyDescent="0.2">
      <c r="A143" t="s">
        <v>191</v>
      </c>
      <c r="B143">
        <v>0</v>
      </c>
      <c r="C143">
        <v>32.629040000000003</v>
      </c>
      <c r="D143">
        <v>0</v>
      </c>
      <c r="E143">
        <v>36.740299999999998</v>
      </c>
    </row>
    <row r="144" spans="1:5" x14ac:dyDescent="0.2">
      <c r="A144" t="s">
        <v>192</v>
      </c>
      <c r="B144">
        <v>25.425059999999998</v>
      </c>
      <c r="C144">
        <v>39.474609999999998</v>
      </c>
      <c r="D144">
        <v>0</v>
      </c>
      <c r="E144">
        <v>4891.8919999999998</v>
      </c>
    </row>
    <row r="145" spans="1:5" x14ac:dyDescent="0.2">
      <c r="A145" t="s">
        <v>193</v>
      </c>
      <c r="B145">
        <v>36.93412</v>
      </c>
      <c r="C145">
        <v>46.423729999999999</v>
      </c>
      <c r="D145">
        <v>0</v>
      </c>
      <c r="E145">
        <v>373.13580000000002</v>
      </c>
    </row>
    <row r="146" spans="1:5" x14ac:dyDescent="0.2">
      <c r="A146" t="s">
        <v>194</v>
      </c>
      <c r="B146">
        <v>25.631540000000001</v>
      </c>
      <c r="C146">
        <v>37.878010000000003</v>
      </c>
      <c r="D146">
        <v>0</v>
      </c>
      <c r="E146">
        <v>211.8492</v>
      </c>
    </row>
  </sheetData>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EB0F2-19B3-1C49-8632-23BE0DD2F2A5}">
  <sheetPr>
    <pageSetUpPr fitToPage="1"/>
  </sheetPr>
  <dimension ref="B2:J34"/>
  <sheetViews>
    <sheetView topLeftCell="A5" zoomScale="70" zoomScaleNormal="70" workbookViewId="0">
      <selection activeCell="J22" sqref="B22:J24"/>
    </sheetView>
  </sheetViews>
  <sheetFormatPr baseColWidth="10" defaultColWidth="8.6640625" defaultRowHeight="15" outlineLevelRow="1" x14ac:dyDescent="0.2"/>
  <cols>
    <col min="1" max="1" width="8.6640625" style="48"/>
    <col min="2" max="2" width="87.33203125" style="48" customWidth="1"/>
    <col min="3" max="10" width="18.33203125" style="48" customWidth="1"/>
    <col min="11" max="16" width="8.6640625" style="48"/>
    <col min="17" max="17" width="8.6640625" style="48" customWidth="1"/>
    <col min="18" max="16384" width="8.6640625" style="48"/>
  </cols>
  <sheetData>
    <row r="2" spans="2:10" ht="34" x14ac:dyDescent="0.4">
      <c r="B2" s="47" t="s">
        <v>512</v>
      </c>
    </row>
    <row r="3" spans="2:10" ht="16" thickBot="1" x14ac:dyDescent="0.25">
      <c r="B3" s="49"/>
      <c r="C3" s="49"/>
      <c r="D3" s="49"/>
      <c r="E3" s="49"/>
      <c r="F3" s="49"/>
      <c r="G3" s="49"/>
      <c r="H3" s="49"/>
      <c r="I3" s="49"/>
      <c r="J3" s="49"/>
    </row>
    <row r="4" spans="2:10" ht="16" thickTop="1" x14ac:dyDescent="0.2"/>
    <row r="5" spans="2:10" ht="99" customHeight="1" x14ac:dyDescent="0.2">
      <c r="B5" s="50" t="s">
        <v>483</v>
      </c>
      <c r="C5" s="51">
        <v>2015</v>
      </c>
      <c r="D5" s="51">
        <v>2016</v>
      </c>
      <c r="E5" s="51">
        <v>2017</v>
      </c>
      <c r="F5" s="51">
        <v>2018</v>
      </c>
      <c r="G5" s="51">
        <v>2019</v>
      </c>
      <c r="H5" s="51">
        <v>2020</v>
      </c>
      <c r="I5" s="51">
        <v>2021</v>
      </c>
      <c r="J5" s="51">
        <v>2022</v>
      </c>
    </row>
    <row r="6" spans="2:10" ht="29" hidden="1" outlineLevel="1" x14ac:dyDescent="0.2">
      <c r="B6" s="52" t="s">
        <v>485</v>
      </c>
      <c r="C6" s="53">
        <v>17.047442363087278</v>
      </c>
      <c r="D6" s="53">
        <v>17.064440194124401</v>
      </c>
      <c r="E6" s="53">
        <v>16.938735178395316</v>
      </c>
      <c r="F6" s="53">
        <v>17.236719819218727</v>
      </c>
      <c r="G6" s="54">
        <v>17.434189233963973</v>
      </c>
      <c r="H6" s="53"/>
      <c r="I6" s="53"/>
      <c r="J6" s="53"/>
    </row>
    <row r="7" spans="2:10" ht="29" hidden="1" outlineLevel="1" x14ac:dyDescent="0.2">
      <c r="B7" s="52" t="s">
        <v>513</v>
      </c>
      <c r="C7" s="53" t="e">
        <f>+#REF!/(#REF!*(1-C6%))</f>
        <v>#REF!</v>
      </c>
      <c r="D7" s="53" t="e">
        <f>+#REF!/(#REF!*(1-D6%))</f>
        <v>#REF!</v>
      </c>
      <c r="E7" s="53" t="e">
        <f>+#REF!/(#REF!*(1-E6%))</f>
        <v>#REF!</v>
      </c>
      <c r="F7" s="53" t="e">
        <f>+#REF!/(#REF!*(1-F6%))</f>
        <v>#REF!</v>
      </c>
      <c r="G7" s="54" t="e">
        <f>+#REF!/(#REF!*(1-G6%))</f>
        <v>#REF!</v>
      </c>
      <c r="H7" s="53"/>
      <c r="I7" s="53"/>
      <c r="J7" s="53"/>
    </row>
    <row r="8" spans="2:10" ht="29" hidden="1" outlineLevel="1" x14ac:dyDescent="0.2">
      <c r="B8" s="55" t="s">
        <v>514</v>
      </c>
      <c r="C8" s="56" t="e">
        <f>+#REF!/#REF!</f>
        <v>#REF!</v>
      </c>
      <c r="D8" s="56" t="e">
        <f>+#REF!/#REF!</f>
        <v>#REF!</v>
      </c>
      <c r="E8" s="56" t="e">
        <f>+#REF!/#REF!</f>
        <v>#REF!</v>
      </c>
      <c r="F8" s="56" t="e">
        <f>+#REF!/#REF!</f>
        <v>#REF!</v>
      </c>
      <c r="G8" s="57" t="e">
        <f>+#REF!/#REF!</f>
        <v>#REF!</v>
      </c>
      <c r="H8" s="56"/>
      <c r="I8" s="56"/>
      <c r="J8" s="56"/>
    </row>
    <row r="9" spans="2:10" ht="29" outlineLevel="1" x14ac:dyDescent="0.2">
      <c r="B9" s="58" t="s">
        <v>515</v>
      </c>
      <c r="C9" s="56"/>
      <c r="D9" s="56"/>
      <c r="E9" s="56"/>
      <c r="F9" s="56"/>
      <c r="G9" s="56"/>
      <c r="H9" s="56"/>
      <c r="I9" s="56"/>
      <c r="J9" s="56"/>
    </row>
    <row r="10" spans="2:10" ht="29" outlineLevel="1" x14ac:dyDescent="0.2">
      <c r="B10" s="55" t="s">
        <v>516</v>
      </c>
      <c r="C10" s="56">
        <v>1703.2290592571803</v>
      </c>
      <c r="D10" s="56">
        <v>1863.381103515625</v>
      </c>
      <c r="E10" s="56">
        <v>2157.876708984375</v>
      </c>
      <c r="F10" s="56">
        <v>2380.96240234375</v>
      </c>
      <c r="G10" s="56">
        <v>2399.83251953125</v>
      </c>
      <c r="H10" s="56">
        <v>1919.291259765625</v>
      </c>
      <c r="I10" s="56">
        <v>2939.0389544334694</v>
      </c>
      <c r="J10" s="56">
        <v>2827.9011937305104</v>
      </c>
    </row>
    <row r="11" spans="2:10" ht="29" outlineLevel="1" x14ac:dyDescent="0.2">
      <c r="B11" s="52" t="s">
        <v>517</v>
      </c>
      <c r="C11" s="53">
        <v>616.46162984891726</v>
      </c>
      <c r="D11" s="53">
        <v>659.40533447265625</v>
      </c>
      <c r="E11" s="53">
        <v>752.96136474609375</v>
      </c>
      <c r="F11" s="53">
        <v>806.605712890625</v>
      </c>
      <c r="G11" s="53">
        <v>905.146728515625</v>
      </c>
      <c r="H11" s="59">
        <v>717.72686767578125</v>
      </c>
      <c r="I11" s="53">
        <v>1030.9714370129932</v>
      </c>
      <c r="J11" s="59">
        <v>996.37059708774677</v>
      </c>
    </row>
    <row r="12" spans="2:10" ht="29" outlineLevel="1" x14ac:dyDescent="0.2">
      <c r="B12" s="60" t="s">
        <v>518</v>
      </c>
      <c r="C12" s="61">
        <f>C11/C10</f>
        <v>0.36193700811902024</v>
      </c>
      <c r="D12" s="61">
        <f t="shared" ref="D12:J12" si="0">D11/D10</f>
        <v>0.35387572259295852</v>
      </c>
      <c r="E12" s="61">
        <f t="shared" si="0"/>
        <v>0.3489362305135969</v>
      </c>
      <c r="F12" s="61">
        <f t="shared" si="0"/>
        <v>0.33877297352391028</v>
      </c>
      <c r="G12" s="61">
        <f t="shared" si="0"/>
        <v>0.3771707905235086</v>
      </c>
      <c r="H12" s="61">
        <f t="shared" si="0"/>
        <v>0.37395411666878886</v>
      </c>
      <c r="I12" s="61">
        <f t="shared" si="0"/>
        <v>0.35078522367245174</v>
      </c>
      <c r="J12" s="61">
        <f t="shared" si="0"/>
        <v>0.35233571784499118</v>
      </c>
    </row>
    <row r="13" spans="2:10" ht="29" outlineLevel="1" x14ac:dyDescent="0.2">
      <c r="B13" s="52"/>
      <c r="C13" s="62"/>
      <c r="D13" s="62"/>
      <c r="E13" s="62"/>
      <c r="F13" s="62"/>
      <c r="G13" s="62"/>
      <c r="H13" s="62"/>
      <c r="I13" s="62"/>
      <c r="J13" s="62"/>
    </row>
    <row r="14" spans="2:10" ht="29" outlineLevel="1" x14ac:dyDescent="0.2">
      <c r="B14" s="58" t="s">
        <v>519</v>
      </c>
      <c r="C14" s="56"/>
      <c r="D14" s="56"/>
      <c r="E14" s="56"/>
      <c r="F14" s="56"/>
      <c r="G14" s="56"/>
      <c r="H14" s="56"/>
      <c r="I14" s="56"/>
      <c r="J14" s="56"/>
    </row>
    <row r="15" spans="2:10" ht="29" x14ac:dyDescent="0.2">
      <c r="B15" s="52" t="s">
        <v>516</v>
      </c>
      <c r="C15" s="63">
        <v>572.20167161985535</v>
      </c>
      <c r="D15" s="63">
        <v>585.14997857434764</v>
      </c>
      <c r="E15" s="63">
        <v>677.21730502661819</v>
      </c>
      <c r="F15" s="63">
        <v>723.00117322837832</v>
      </c>
      <c r="G15" s="63">
        <v>729.49899780618819</v>
      </c>
      <c r="H15" s="63">
        <v>621.91878778778778</v>
      </c>
      <c r="I15" s="63">
        <v>773.15257657657662</v>
      </c>
      <c r="J15" s="63">
        <v>798.9028768768768</v>
      </c>
    </row>
    <row r="16" spans="2:10" ht="29" x14ac:dyDescent="0.2">
      <c r="B16" s="52" t="s">
        <v>520</v>
      </c>
      <c r="C16" s="64">
        <f t="shared" ref="C16:J16" si="1">+C15/C10</f>
        <v>0.33595109742280138</v>
      </c>
      <c r="D16" s="64">
        <f t="shared" si="1"/>
        <v>0.31402592710119803</v>
      </c>
      <c r="E16" s="64">
        <f t="shared" si="1"/>
        <v>0.31383503154142522</v>
      </c>
      <c r="F16" s="64">
        <f t="shared" si="1"/>
        <v>0.30365921465902906</v>
      </c>
      <c r="G16" s="64">
        <f t="shared" si="1"/>
        <v>0.30397912848879904</v>
      </c>
      <c r="H16" s="64">
        <f t="shared" si="1"/>
        <v>0.32403564837977411</v>
      </c>
      <c r="I16" s="64">
        <f t="shared" si="1"/>
        <v>0.26306305855874917</v>
      </c>
      <c r="J16" s="64">
        <f t="shared" si="1"/>
        <v>0.2825073516175366</v>
      </c>
    </row>
    <row r="17" spans="2:10" ht="29" x14ac:dyDescent="0.2">
      <c r="B17" s="52" t="s">
        <v>517</v>
      </c>
      <c r="C17" s="59">
        <f t="shared" ref="C17:J17" si="2">+C19*C15</f>
        <v>261.33085463798761</v>
      </c>
      <c r="D17" s="59">
        <f t="shared" si="2"/>
        <v>303.28998291316492</v>
      </c>
      <c r="E17" s="59">
        <f t="shared" si="2"/>
        <v>322.12008983732312</v>
      </c>
      <c r="F17" s="59">
        <f t="shared" si="2"/>
        <v>358.33436969823441</v>
      </c>
      <c r="G17" s="59">
        <f t="shared" si="2"/>
        <v>341.56403253015208</v>
      </c>
      <c r="H17" s="63">
        <f t="shared" si="2"/>
        <v>316.47705978006519</v>
      </c>
      <c r="I17" s="63">
        <f t="shared" si="2"/>
        <v>361.10868609910403</v>
      </c>
      <c r="J17" s="63">
        <f t="shared" si="2"/>
        <v>368.84442211263951</v>
      </c>
    </row>
    <row r="18" spans="2:10" ht="29" x14ac:dyDescent="0.2">
      <c r="B18" s="52" t="s">
        <v>521</v>
      </c>
      <c r="C18" s="64">
        <f t="shared" ref="C18:J18" si="3">+C17/C11</f>
        <v>0.42392071458208147</v>
      </c>
      <c r="D18" s="64">
        <f t="shared" si="3"/>
        <v>0.45994469115982189</v>
      </c>
      <c r="E18" s="64">
        <f t="shared" si="3"/>
        <v>0.42780427379025654</v>
      </c>
      <c r="F18" s="64">
        <f t="shared" si="3"/>
        <v>0.44424972941745605</v>
      </c>
      <c r="G18" s="64">
        <f t="shared" si="3"/>
        <v>0.37735763912033615</v>
      </c>
      <c r="H18" s="64">
        <f t="shared" si="3"/>
        <v>0.44094358736341382</v>
      </c>
      <c r="I18" s="64">
        <f t="shared" si="3"/>
        <v>0.35026061162793692</v>
      </c>
      <c r="J18" s="64">
        <f t="shared" si="3"/>
        <v>0.37018798345788267</v>
      </c>
    </row>
    <row r="19" spans="2:10" ht="29" x14ac:dyDescent="0.2">
      <c r="B19" s="60" t="s">
        <v>522</v>
      </c>
      <c r="C19" s="61">
        <v>0.4567110995991705</v>
      </c>
      <c r="D19" s="61">
        <v>0.51831153382607476</v>
      </c>
      <c r="E19" s="61">
        <v>0.47565247882238054</v>
      </c>
      <c r="F19" s="61">
        <v>0.4956207305974113</v>
      </c>
      <c r="G19" s="61">
        <v>0.46821727453681589</v>
      </c>
      <c r="H19" s="61">
        <v>0.50887200386050091</v>
      </c>
      <c r="I19" s="61">
        <v>0.46706005650016502</v>
      </c>
      <c r="J19" s="61">
        <v>0.46168868931170981</v>
      </c>
    </row>
    <row r="20" spans="2:10" ht="29" x14ac:dyDescent="0.2">
      <c r="B20" s="52"/>
      <c r="C20" s="53"/>
      <c r="D20" s="53"/>
      <c r="E20" s="53"/>
      <c r="F20" s="53"/>
      <c r="G20" s="53"/>
      <c r="H20" s="53"/>
      <c r="I20" s="53"/>
      <c r="J20" s="53"/>
    </row>
    <row r="21" spans="2:10" ht="29" x14ac:dyDescent="0.2">
      <c r="B21" s="60" t="s">
        <v>523</v>
      </c>
      <c r="C21" s="53"/>
      <c r="D21" s="53"/>
      <c r="E21" s="53"/>
      <c r="F21" s="53"/>
      <c r="G21" s="53"/>
      <c r="H21" s="53"/>
      <c r="I21" s="53"/>
      <c r="J21" s="53"/>
    </row>
    <row r="22" spans="2:10" ht="29" x14ac:dyDescent="0.2">
      <c r="B22" s="65" t="s">
        <v>516</v>
      </c>
      <c r="C22" s="53">
        <f t="shared" ref="C22:J22" si="4">C10-C15</f>
        <v>1131.0273876373249</v>
      </c>
      <c r="D22" s="53">
        <f t="shared" si="4"/>
        <v>1278.2311249412774</v>
      </c>
      <c r="E22" s="53">
        <f t="shared" si="4"/>
        <v>1480.6594039577567</v>
      </c>
      <c r="F22" s="53">
        <f t="shared" si="4"/>
        <v>1657.9612291153717</v>
      </c>
      <c r="G22" s="53">
        <f t="shared" si="4"/>
        <v>1670.3335217250619</v>
      </c>
      <c r="H22" s="53">
        <f t="shared" si="4"/>
        <v>1297.3724719778372</v>
      </c>
      <c r="I22" s="53">
        <f t="shared" si="4"/>
        <v>2165.886377856893</v>
      </c>
      <c r="J22" s="53">
        <f t="shared" si="4"/>
        <v>2028.9983168536337</v>
      </c>
    </row>
    <row r="23" spans="2:10" ht="29" x14ac:dyDescent="0.2">
      <c r="B23" s="52" t="s">
        <v>517</v>
      </c>
      <c r="C23" s="53">
        <f t="shared" ref="C23:J23" si="5">C11-C17</f>
        <v>355.13077521092964</v>
      </c>
      <c r="D23" s="53">
        <f t="shared" si="5"/>
        <v>356.11535155949133</v>
      </c>
      <c r="E23" s="53">
        <f t="shared" si="5"/>
        <v>430.84127490877063</v>
      </c>
      <c r="F23" s="53">
        <f t="shared" si="5"/>
        <v>448.27134319239059</v>
      </c>
      <c r="G23" s="53">
        <f t="shared" si="5"/>
        <v>563.58269598547292</v>
      </c>
      <c r="H23" s="53">
        <f t="shared" si="5"/>
        <v>401.24980789571606</v>
      </c>
      <c r="I23" s="53">
        <f t="shared" si="5"/>
        <v>669.86275091388916</v>
      </c>
      <c r="J23" s="53">
        <f t="shared" si="5"/>
        <v>627.52617497510732</v>
      </c>
    </row>
    <row r="24" spans="2:10" ht="29" x14ac:dyDescent="0.2">
      <c r="B24" s="60" t="s">
        <v>524</v>
      </c>
      <c r="C24" s="61">
        <f t="shared" ref="C24:J24" si="6">+C23/C22</f>
        <v>0.31398954533964463</v>
      </c>
      <c r="D24" s="61">
        <f t="shared" si="6"/>
        <v>0.27860012529099654</v>
      </c>
      <c r="E24" s="61">
        <f t="shared" si="6"/>
        <v>0.29097932566878326</v>
      </c>
      <c r="F24" s="66">
        <f t="shared" si="6"/>
        <v>0.27037504576121602</v>
      </c>
      <c r="G24" s="61">
        <f t="shared" si="6"/>
        <v>0.33740728342889537</v>
      </c>
      <c r="H24" s="61">
        <f t="shared" si="6"/>
        <v>0.30927880509443284</v>
      </c>
      <c r="I24" s="61">
        <f t="shared" si="6"/>
        <v>0.30927880509443284</v>
      </c>
      <c r="J24" s="61">
        <f t="shared" si="6"/>
        <v>0.3092788050944329</v>
      </c>
    </row>
    <row r="25" spans="2:10" ht="16" thickBot="1" x14ac:dyDescent="0.25">
      <c r="B25" s="49"/>
      <c r="C25" s="49"/>
      <c r="D25" s="49"/>
      <c r="E25" s="49"/>
      <c r="F25" s="49"/>
      <c r="G25" s="49"/>
      <c r="H25" s="49"/>
      <c r="I25" s="49"/>
      <c r="J25" s="49"/>
    </row>
    <row r="26" spans="2:10" ht="16" thickTop="1" x14ac:dyDescent="0.2"/>
    <row r="34" spans="8:10" ht="16" x14ac:dyDescent="0.2">
      <c r="H34" s="67"/>
      <c r="I34" s="67"/>
      <c r="J34" s="67"/>
    </row>
  </sheetData>
  <pageMargins left="0.7" right="0.7" top="0.75" bottom="0.75" header="0.3" footer="0.3"/>
  <pageSetup paperSize="9"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62DEA-B80A-D34C-9291-86728F982657}">
  <dimension ref="A1:D17"/>
  <sheetViews>
    <sheetView zoomScaleNormal="100" workbookViewId="0">
      <pane xSplit="1" ySplit="2" topLeftCell="B7" activePane="bottomRight" state="frozen"/>
      <selection activeCell="B5" sqref="B5"/>
      <selection pane="topRight" activeCell="B5" sqref="B5"/>
      <selection pane="bottomLeft" activeCell="B5" sqref="B5"/>
      <selection pane="bottomRight" activeCell="G11" sqref="G11"/>
    </sheetView>
  </sheetViews>
  <sheetFormatPr baseColWidth="10" defaultColWidth="12" defaultRowHeight="16" x14ac:dyDescent="0.2"/>
  <cols>
    <col min="1" max="16384" width="12" style="43"/>
  </cols>
  <sheetData>
    <row r="1" spans="1:4" x14ac:dyDescent="0.2">
      <c r="A1" s="43" t="s">
        <v>507</v>
      </c>
    </row>
    <row r="2" spans="1:4" s="44" customFormat="1" ht="34" x14ac:dyDescent="0.2">
      <c r="B2" s="44" t="s">
        <v>508</v>
      </c>
      <c r="C2" s="44" t="s">
        <v>509</v>
      </c>
      <c r="D2" s="44" t="s">
        <v>510</v>
      </c>
    </row>
    <row r="3" spans="1:4" s="44" customFormat="1" ht="17" x14ac:dyDescent="0.2">
      <c r="A3" s="44" t="s">
        <v>249</v>
      </c>
      <c r="B3" s="45">
        <v>0.48247420787811279</v>
      </c>
      <c r="C3" s="45">
        <v>14.745115280151367</v>
      </c>
      <c r="D3" s="46">
        <v>33.171867370605469</v>
      </c>
    </row>
    <row r="4" spans="1:4" x14ac:dyDescent="0.2">
      <c r="A4" s="43" t="s">
        <v>10</v>
      </c>
      <c r="B4" s="45">
        <v>0.43564930558204651</v>
      </c>
      <c r="C4" s="45">
        <v>5.1061239242553711</v>
      </c>
      <c r="D4" s="46">
        <v>140.29338073730469</v>
      </c>
    </row>
    <row r="5" spans="1:4" x14ac:dyDescent="0.2">
      <c r="A5" s="43" t="s">
        <v>14</v>
      </c>
      <c r="B5" s="45">
        <v>0.1599404513835907</v>
      </c>
      <c r="C5" s="45">
        <v>3.666431188583374</v>
      </c>
      <c r="D5" s="46">
        <v>39.012115478515625</v>
      </c>
    </row>
    <row r="6" spans="1:4" x14ac:dyDescent="0.2">
      <c r="A6" s="43" t="s">
        <v>511</v>
      </c>
      <c r="B6" s="45">
        <v>0.47343000769615173</v>
      </c>
      <c r="C6" s="45">
        <v>3.1707313060760498</v>
      </c>
      <c r="D6" s="46">
        <v>86.939788818359375</v>
      </c>
    </row>
    <row r="7" spans="1:4" x14ac:dyDescent="0.2">
      <c r="A7" s="43" t="s">
        <v>39</v>
      </c>
      <c r="B7" s="45">
        <v>-6.7219600081443787E-2</v>
      </c>
      <c r="C7" s="45">
        <v>3.0421533584594727</v>
      </c>
      <c r="D7" s="46">
        <v>107.63212585449219</v>
      </c>
    </row>
    <row r="8" spans="1:4" x14ac:dyDescent="0.2">
      <c r="A8" s="43" t="s">
        <v>38</v>
      </c>
      <c r="B8" s="45">
        <v>0.47343000769615173</v>
      </c>
      <c r="C8" s="45">
        <v>2.9431111812591553</v>
      </c>
      <c r="D8" s="46">
        <v>82.620597839355469</v>
      </c>
    </row>
    <row r="9" spans="1:4" x14ac:dyDescent="0.2">
      <c r="A9" s="43" t="s">
        <v>16</v>
      </c>
      <c r="B9" s="45">
        <v>0.10215509682893753</v>
      </c>
      <c r="C9" s="45">
        <v>1.5271521806716919</v>
      </c>
      <c r="D9" s="46">
        <v>137.44546508789062</v>
      </c>
    </row>
    <row r="10" spans="1:4" x14ac:dyDescent="0.2">
      <c r="A10" s="43" t="s">
        <v>1</v>
      </c>
      <c r="B10" s="45">
        <v>0.21433758735656738</v>
      </c>
      <c r="C10" s="45">
        <v>1.0658793449401855</v>
      </c>
      <c r="D10" s="46">
        <v>41.997062683105469</v>
      </c>
    </row>
    <row r="11" spans="1:4" x14ac:dyDescent="0.2">
      <c r="A11" s="43" t="s">
        <v>43</v>
      </c>
      <c r="B11" s="45">
        <v>0.28339859843254089</v>
      </c>
      <c r="C11" s="45">
        <v>0.30253291130065918</v>
      </c>
      <c r="D11" s="46">
        <v>0</v>
      </c>
    </row>
    <row r="12" spans="1:4" x14ac:dyDescent="0.2">
      <c r="A12" s="43" t="s">
        <v>42</v>
      </c>
      <c r="B12" s="45">
        <v>0.39487841725349426</v>
      </c>
      <c r="C12" s="45">
        <v>0.23236241936683655</v>
      </c>
      <c r="D12" s="46">
        <v>0</v>
      </c>
    </row>
    <row r="13" spans="1:4" x14ac:dyDescent="0.2">
      <c r="A13" s="43" t="s">
        <v>25</v>
      </c>
      <c r="B13" s="45">
        <v>0.69492816925048828</v>
      </c>
      <c r="C13" s="45">
        <v>0.18742839992046356</v>
      </c>
      <c r="D13" s="46">
        <v>0</v>
      </c>
    </row>
    <row r="14" spans="1:4" x14ac:dyDescent="0.2">
      <c r="A14" s="43" t="s">
        <v>22</v>
      </c>
      <c r="B14" s="45">
        <v>0.47197335958480835</v>
      </c>
      <c r="C14" s="45">
        <v>0.35181781649589539</v>
      </c>
      <c r="D14" s="46">
        <v>0</v>
      </c>
    </row>
    <row r="15" spans="1:4" x14ac:dyDescent="0.2">
      <c r="A15" s="43" t="s">
        <v>6</v>
      </c>
      <c r="B15" s="45">
        <v>0.22308048605918884</v>
      </c>
      <c r="C15" s="45">
        <v>0.24113781750202179</v>
      </c>
      <c r="D15" s="46">
        <v>0</v>
      </c>
    </row>
    <row r="16" spans="1:4" x14ac:dyDescent="0.2">
      <c r="A16" s="43" t="s">
        <v>11</v>
      </c>
      <c r="B16" s="45">
        <v>0.56623917818069458</v>
      </c>
      <c r="C16" s="45">
        <v>0.19301410019397736</v>
      </c>
      <c r="D16" s="46">
        <v>0</v>
      </c>
    </row>
    <row r="17" spans="1:4" x14ac:dyDescent="0.2">
      <c r="A17" s="43" t="s">
        <v>7</v>
      </c>
      <c r="B17" s="45">
        <v>0.37254041433334351</v>
      </c>
      <c r="C17" s="45">
        <v>0.1613565981388092</v>
      </c>
      <c r="D17" s="46">
        <v>0</v>
      </c>
    </row>
  </sheetData>
  <pageMargins left="0.75" right="0.75" top="1" bottom="1" header="0.5" footer="0.5"/>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AD195-781B-E34A-A7AF-6EDDEDFE3A93}">
  <dimension ref="A1:I81"/>
  <sheetViews>
    <sheetView workbookViewId="0">
      <selection activeCell="F2" sqref="F2"/>
    </sheetView>
  </sheetViews>
  <sheetFormatPr baseColWidth="10" defaultRowHeight="16" x14ac:dyDescent="0.2"/>
  <sheetData>
    <row r="1" spans="1:9" x14ac:dyDescent="0.2">
      <c r="A1" t="s">
        <v>45</v>
      </c>
      <c r="B1">
        <v>2016</v>
      </c>
      <c r="C1">
        <v>2017</v>
      </c>
      <c r="D1">
        <v>2018</v>
      </c>
      <c r="E1">
        <v>2019</v>
      </c>
      <c r="F1">
        <v>2020</v>
      </c>
      <c r="I1" s="2" t="s">
        <v>613</v>
      </c>
    </row>
    <row r="2" spans="1:9" x14ac:dyDescent="0.2">
      <c r="A2" t="s">
        <v>610</v>
      </c>
      <c r="B2">
        <v>659.40533447265625</v>
      </c>
      <c r="C2">
        <v>752.96136474609375</v>
      </c>
      <c r="D2">
        <v>806.605712890625</v>
      </c>
      <c r="E2">
        <v>905.146728515625</v>
      </c>
      <c r="F2">
        <v>717.72686767578125</v>
      </c>
    </row>
    <row r="3" spans="1:9" x14ac:dyDescent="0.2">
      <c r="A3" t="s">
        <v>16</v>
      </c>
      <c r="B3">
        <v>124.9024658203125</v>
      </c>
      <c r="C3">
        <v>109.15740966796875</v>
      </c>
      <c r="D3">
        <v>145.1260986328125</v>
      </c>
      <c r="E3">
        <v>137.44546508789062</v>
      </c>
      <c r="F3">
        <v>179.83036804199219</v>
      </c>
    </row>
    <row r="4" spans="1:9" x14ac:dyDescent="0.2">
      <c r="A4" t="s">
        <v>10</v>
      </c>
      <c r="B4">
        <v>119.15971374511719</v>
      </c>
      <c r="C4">
        <v>130.98225402832031</v>
      </c>
      <c r="D4">
        <v>133.12730407714844</v>
      </c>
      <c r="E4">
        <v>140.29338073730469</v>
      </c>
      <c r="F4">
        <v>144.54447937011719</v>
      </c>
    </row>
    <row r="5" spans="1:9" x14ac:dyDescent="0.2">
      <c r="A5" t="s">
        <v>39</v>
      </c>
      <c r="B5">
        <v>72.795486450195312</v>
      </c>
      <c r="C5">
        <v>93.789680480957031</v>
      </c>
      <c r="D5">
        <v>109.93656158447266</v>
      </c>
      <c r="E5">
        <v>107.63212585449219</v>
      </c>
      <c r="F5">
        <v>82.730812072753906</v>
      </c>
    </row>
    <row r="6" spans="1:9" x14ac:dyDescent="0.2">
      <c r="A6" t="s">
        <v>611</v>
      </c>
      <c r="B6">
        <v>28.370643615722656</v>
      </c>
      <c r="C6">
        <v>29.07011604309082</v>
      </c>
      <c r="D6">
        <v>30.415021896362305</v>
      </c>
      <c r="E6">
        <v>58.782611846923828</v>
      </c>
      <c r="F6">
        <v>57.913486480712891</v>
      </c>
    </row>
    <row r="7" spans="1:9" x14ac:dyDescent="0.2">
      <c r="A7" t="s">
        <v>14</v>
      </c>
      <c r="B7">
        <v>22.641828536987305</v>
      </c>
      <c r="C7">
        <v>27.271631240844727</v>
      </c>
      <c r="D7">
        <v>51.145576477050781</v>
      </c>
      <c r="E7">
        <v>39.012115478515625</v>
      </c>
      <c r="F7">
        <v>48.790920257568359</v>
      </c>
    </row>
    <row r="8" spans="1:9" x14ac:dyDescent="0.2">
      <c r="A8" t="s">
        <v>249</v>
      </c>
      <c r="B8">
        <v>38.090080261230469</v>
      </c>
      <c r="C8">
        <v>33.408180236816406</v>
      </c>
      <c r="D8">
        <v>36.820907592773438</v>
      </c>
      <c r="E8">
        <v>32.405445098876953</v>
      </c>
      <c r="F8">
        <v>33.171867370605469</v>
      </c>
    </row>
    <row r="9" spans="1:9" x14ac:dyDescent="0.2">
      <c r="A9" t="s">
        <v>38</v>
      </c>
      <c r="B9">
        <v>48.896110534667969</v>
      </c>
      <c r="C9">
        <v>68.023979187011719</v>
      </c>
      <c r="D9">
        <v>59.832260131835938</v>
      </c>
      <c r="E9">
        <v>82.620597839355469</v>
      </c>
      <c r="F9">
        <v>32.6744384765625</v>
      </c>
    </row>
    <row r="10" spans="1:9" x14ac:dyDescent="0.2">
      <c r="A10" t="s">
        <v>511</v>
      </c>
      <c r="B10">
        <v>55.534244537353516</v>
      </c>
      <c r="C10">
        <v>76.427276611328125</v>
      </c>
      <c r="D10">
        <v>59.435684204101562</v>
      </c>
      <c r="E10">
        <v>86.939788818359375</v>
      </c>
      <c r="F10">
        <v>31.829875946044922</v>
      </c>
    </row>
    <row r="11" spans="1:9" x14ac:dyDescent="0.2">
      <c r="A11" t="s">
        <v>26</v>
      </c>
      <c r="B11">
        <v>41.761917114257812</v>
      </c>
      <c r="C11">
        <v>59.1666259765625</v>
      </c>
      <c r="D11">
        <v>40.203891754150391</v>
      </c>
      <c r="E11">
        <v>68.815658569335938</v>
      </c>
      <c r="F11">
        <v>27.650022506713867</v>
      </c>
    </row>
    <row r="12" spans="1:9" x14ac:dyDescent="0.2">
      <c r="A12" t="s">
        <v>1</v>
      </c>
      <c r="B12">
        <v>35.209095001220703</v>
      </c>
      <c r="C12">
        <v>28.186162948608398</v>
      </c>
      <c r="D12">
        <v>46.896102905273438</v>
      </c>
      <c r="E12">
        <v>41.997062683105469</v>
      </c>
      <c r="F12">
        <v>25.848503112792969</v>
      </c>
    </row>
    <row r="13" spans="1:9" x14ac:dyDescent="0.2">
      <c r="A13" t="s">
        <v>210</v>
      </c>
      <c r="B13">
        <v>19.794090270996094</v>
      </c>
      <c r="C13">
        <v>32.022285461425781</v>
      </c>
      <c r="D13">
        <v>27.044231414794922</v>
      </c>
      <c r="E13">
        <v>41.521183013916016</v>
      </c>
      <c r="F13">
        <v>16.66754150390625</v>
      </c>
    </row>
    <row r="14" spans="1:9" x14ac:dyDescent="0.2">
      <c r="A14" t="s">
        <v>248</v>
      </c>
      <c r="B14">
        <v>6.9934267997741699</v>
      </c>
      <c r="C14">
        <v>8.0825071334838867</v>
      </c>
      <c r="D14">
        <v>8.1958236694335938</v>
      </c>
      <c r="E14">
        <v>9.0164279937744141</v>
      </c>
      <c r="F14">
        <v>6.4489250183105469</v>
      </c>
    </row>
    <row r="15" spans="1:9" x14ac:dyDescent="0.2">
      <c r="A15" t="s">
        <v>612</v>
      </c>
      <c r="B15">
        <v>6.0683684349060059</v>
      </c>
      <c r="C15">
        <v>7.8428812026977539</v>
      </c>
      <c r="D15">
        <v>7.4645290374755859</v>
      </c>
      <c r="E15">
        <v>9.2920331954956055</v>
      </c>
      <c r="F15">
        <v>4.6000032424926758</v>
      </c>
    </row>
    <row r="16" spans="1:9" x14ac:dyDescent="0.2">
      <c r="A16" t="s">
        <v>62</v>
      </c>
      <c r="B16">
        <v>4.2233724594116211</v>
      </c>
      <c r="C16">
        <v>4.9704155921936035</v>
      </c>
      <c r="D16">
        <v>4.7223100662231445</v>
      </c>
      <c r="E16">
        <v>4.9232196807861328</v>
      </c>
      <c r="F16">
        <v>4.1070060729980469</v>
      </c>
    </row>
    <row r="17" spans="1:6" x14ac:dyDescent="0.2">
      <c r="A17" t="s">
        <v>124</v>
      </c>
      <c r="B17">
        <v>5.9905471801757812</v>
      </c>
      <c r="C17">
        <v>6.2511396408081055</v>
      </c>
      <c r="D17">
        <v>6.3987369537353516</v>
      </c>
      <c r="E17">
        <v>6.0375232696533203</v>
      </c>
      <c r="F17">
        <v>3.8741436004638672</v>
      </c>
    </row>
    <row r="18" spans="1:6" x14ac:dyDescent="0.2">
      <c r="A18" t="s">
        <v>80</v>
      </c>
      <c r="B18">
        <v>13.826827049255371</v>
      </c>
      <c r="C18">
        <v>13.968441009521484</v>
      </c>
      <c r="D18">
        <v>13.847763061523438</v>
      </c>
      <c r="E18">
        <v>3.5221989154815674</v>
      </c>
      <c r="F18">
        <v>3.71600341796875</v>
      </c>
    </row>
    <row r="19" spans="1:6" x14ac:dyDescent="0.2">
      <c r="A19" t="s">
        <v>201</v>
      </c>
      <c r="B19">
        <v>0.94030308723449707</v>
      </c>
      <c r="C19">
        <v>1.5649154186248779</v>
      </c>
      <c r="D19">
        <v>2.7501077651977539</v>
      </c>
      <c r="E19">
        <v>2.4172999858856201</v>
      </c>
      <c r="F19">
        <v>2.4853556156158447</v>
      </c>
    </row>
    <row r="20" spans="1:6" x14ac:dyDescent="0.2">
      <c r="A20" t="s">
        <v>63</v>
      </c>
      <c r="B20">
        <v>2.015939474105835</v>
      </c>
      <c r="C20">
        <v>2.0371549129486084</v>
      </c>
      <c r="D20">
        <v>3.9931526184082031</v>
      </c>
      <c r="E20">
        <v>3.4407844543457031</v>
      </c>
      <c r="F20">
        <v>2.1287491321563721</v>
      </c>
    </row>
    <row r="21" spans="1:6" x14ac:dyDescent="0.2">
      <c r="A21" t="s">
        <v>115</v>
      </c>
      <c r="B21">
        <v>0</v>
      </c>
      <c r="C21">
        <v>0</v>
      </c>
      <c r="D21">
        <v>1.7639917135238647</v>
      </c>
      <c r="E21">
        <v>5.3180346488952637</v>
      </c>
      <c r="F21">
        <v>1.9963246583938599</v>
      </c>
    </row>
    <row r="22" spans="1:6" x14ac:dyDescent="0.2">
      <c r="A22" t="s">
        <v>82</v>
      </c>
      <c r="B22">
        <v>4.0822548866271973</v>
      </c>
      <c r="C22">
        <v>8.6846332550048828</v>
      </c>
      <c r="D22">
        <v>6.2168574333190918</v>
      </c>
      <c r="E22">
        <v>11.051249504089355</v>
      </c>
      <c r="F22">
        <v>1.6943144798278809</v>
      </c>
    </row>
    <row r="23" spans="1:6" x14ac:dyDescent="0.2">
      <c r="A23" t="s">
        <v>143</v>
      </c>
      <c r="B23">
        <v>2.3347842693328857</v>
      </c>
      <c r="C23">
        <v>3.7882146835327148</v>
      </c>
      <c r="D23">
        <v>2.2731010913848877</v>
      </c>
      <c r="E23">
        <v>3.576683521270752</v>
      </c>
      <c r="F23">
        <v>1.0497958660125732</v>
      </c>
    </row>
    <row r="24" spans="1:6" x14ac:dyDescent="0.2">
      <c r="A24" t="s">
        <v>132</v>
      </c>
      <c r="B24">
        <v>0.74997997283935547</v>
      </c>
      <c r="C24">
        <v>0.74516433477401733</v>
      </c>
      <c r="D24">
        <v>0.83356779813766479</v>
      </c>
      <c r="E24">
        <v>0.85554587841033936</v>
      </c>
      <c r="F24">
        <v>0.78089362382888794</v>
      </c>
    </row>
    <row r="25" spans="1:6" x14ac:dyDescent="0.2">
      <c r="A25" t="s">
        <v>109</v>
      </c>
      <c r="B25">
        <v>0.84794890880584717</v>
      </c>
      <c r="C25">
        <v>1.2817491292953491</v>
      </c>
      <c r="D25">
        <v>1.1890847682952881</v>
      </c>
      <c r="E25">
        <v>0.7092321515083313</v>
      </c>
      <c r="F25">
        <v>0.65645205974578857</v>
      </c>
    </row>
    <row r="26" spans="1:6" x14ac:dyDescent="0.2">
      <c r="A26" t="s">
        <v>197</v>
      </c>
      <c r="B26">
        <v>0.33230903744697571</v>
      </c>
      <c r="C26">
        <v>0.36838504672050476</v>
      </c>
      <c r="D26">
        <v>0.3732546865940094</v>
      </c>
      <c r="E26">
        <v>0.38160943984985352</v>
      </c>
      <c r="F26">
        <v>0.33262789249420166</v>
      </c>
    </row>
    <row r="27" spans="1:6" x14ac:dyDescent="0.2">
      <c r="A27" t="s">
        <v>140</v>
      </c>
      <c r="B27">
        <v>0.83946883678436279</v>
      </c>
      <c r="C27">
        <v>3.3503232002258301</v>
      </c>
      <c r="D27">
        <v>2.0896933078765869</v>
      </c>
      <c r="E27">
        <v>4.5468888282775879</v>
      </c>
      <c r="F27">
        <v>0.30254215002059937</v>
      </c>
    </row>
    <row r="28" spans="1:6" x14ac:dyDescent="0.2">
      <c r="A28" t="s">
        <v>200</v>
      </c>
      <c r="B28">
        <v>0.36012980341911316</v>
      </c>
      <c r="C28">
        <v>0.39605814218521118</v>
      </c>
      <c r="D28">
        <v>0.39929124712944031</v>
      </c>
      <c r="E28">
        <v>0.49220442771911621</v>
      </c>
      <c r="F28">
        <v>0.30043312907218933</v>
      </c>
    </row>
    <row r="29" spans="1:6" x14ac:dyDescent="0.2">
      <c r="A29" t="s">
        <v>176</v>
      </c>
      <c r="B29">
        <v>0.96237993240356445</v>
      </c>
      <c r="C29">
        <v>0.61809933185577393</v>
      </c>
      <c r="D29">
        <v>0.28643861413002014</v>
      </c>
      <c r="E29">
        <v>0.33631056547164917</v>
      </c>
      <c r="F29">
        <v>0.26751351356506348</v>
      </c>
    </row>
    <row r="30" spans="1:6" x14ac:dyDescent="0.2">
      <c r="A30" t="s">
        <v>202</v>
      </c>
      <c r="B30">
        <v>0.2678828239440918</v>
      </c>
      <c r="C30">
        <v>0.27297630906105042</v>
      </c>
      <c r="D30">
        <v>0.27118486166000366</v>
      </c>
      <c r="E30">
        <v>0.31342360377311707</v>
      </c>
      <c r="F30">
        <v>0.2369123250246048</v>
      </c>
    </row>
    <row r="31" spans="1:6" x14ac:dyDescent="0.2">
      <c r="A31" t="s">
        <v>175</v>
      </c>
      <c r="B31">
        <v>0.15094771981239319</v>
      </c>
      <c r="C31">
        <v>0.13830636441707611</v>
      </c>
      <c r="D31">
        <v>0.13759623467922211</v>
      </c>
      <c r="E31">
        <v>0.17168423533439636</v>
      </c>
      <c r="F31">
        <v>0.1737133264541626</v>
      </c>
    </row>
    <row r="32" spans="1:6" x14ac:dyDescent="0.2">
      <c r="A32" t="s">
        <v>206</v>
      </c>
      <c r="B32">
        <v>0.22943690419197083</v>
      </c>
      <c r="C32">
        <v>0.2608603835105896</v>
      </c>
      <c r="D32">
        <v>0.25204724073410034</v>
      </c>
      <c r="E32">
        <v>0.28180119395256042</v>
      </c>
      <c r="F32">
        <v>0.17274026572704315</v>
      </c>
    </row>
    <row r="33" spans="1:6" x14ac:dyDescent="0.2">
      <c r="A33" t="s">
        <v>199</v>
      </c>
      <c r="B33">
        <v>0.17811115086078644</v>
      </c>
      <c r="C33">
        <v>0.1847841888666153</v>
      </c>
      <c r="D33">
        <v>0.19406728446483612</v>
      </c>
      <c r="E33">
        <v>0.21256676316261292</v>
      </c>
      <c r="F33">
        <v>0.16405516862869263</v>
      </c>
    </row>
    <row r="34" spans="1:6" x14ac:dyDescent="0.2">
      <c r="A34" t="s">
        <v>208</v>
      </c>
      <c r="B34">
        <v>0.18142302334308624</v>
      </c>
      <c r="C34">
        <v>0.14113955199718475</v>
      </c>
      <c r="D34">
        <v>0.16846875846385956</v>
      </c>
      <c r="E34">
        <v>0.19160225987434387</v>
      </c>
      <c r="F34">
        <v>0.15746830403804779</v>
      </c>
    </row>
    <row r="35" spans="1:6" x14ac:dyDescent="0.2">
      <c r="A35" t="s">
        <v>203</v>
      </c>
      <c r="B35">
        <v>0.1298743337392807</v>
      </c>
      <c r="C35">
        <v>0.1502261608839035</v>
      </c>
      <c r="D35">
        <v>0.14339956641197205</v>
      </c>
      <c r="E35">
        <v>0.16310340166091919</v>
      </c>
      <c r="F35">
        <v>0.11889839917421341</v>
      </c>
    </row>
    <row r="36" spans="1:6" x14ac:dyDescent="0.2">
      <c r="A36" t="s">
        <v>205</v>
      </c>
      <c r="B36">
        <v>0.15194106101989746</v>
      </c>
      <c r="C36">
        <v>0.12485086172819138</v>
      </c>
      <c r="D36">
        <v>0.13141205906867981</v>
      </c>
      <c r="E36">
        <v>0.13290171325206757</v>
      </c>
      <c r="F36">
        <v>0.10355573892593384</v>
      </c>
    </row>
    <row r="37" spans="1:6" x14ac:dyDescent="0.2">
      <c r="A37" t="s">
        <v>207</v>
      </c>
      <c r="B37">
        <v>0.1106724888086319</v>
      </c>
      <c r="C37">
        <v>0.10167606174945831</v>
      </c>
      <c r="D37">
        <v>9.1632254421710968E-2</v>
      </c>
      <c r="E37">
        <v>0.11165985465049744</v>
      </c>
      <c r="F37">
        <v>0.10306133329868317</v>
      </c>
    </row>
    <row r="38" spans="1:6" x14ac:dyDescent="0.2">
      <c r="A38" t="s">
        <v>198</v>
      </c>
      <c r="B38">
        <v>0.1455654501914978</v>
      </c>
      <c r="C38">
        <v>0.10060428082942963</v>
      </c>
      <c r="D38">
        <v>9.3205764889717102E-2</v>
      </c>
      <c r="E38">
        <v>4.604712501168251E-2</v>
      </c>
      <c r="F38">
        <v>6.0040965676307678E-2</v>
      </c>
    </row>
    <row r="39" spans="1:6" x14ac:dyDescent="0.2">
      <c r="A39" t="s">
        <v>609</v>
      </c>
      <c r="B39">
        <v>4.6693891286849976E-2</v>
      </c>
      <c r="C39">
        <v>3.023989126086235E-2</v>
      </c>
      <c r="D39">
        <v>4.3422896414995193E-2</v>
      </c>
      <c r="E39">
        <v>4.259389266371727E-2</v>
      </c>
      <c r="F39">
        <v>4.3004613369703293E-2</v>
      </c>
    </row>
    <row r="40" spans="1:6" x14ac:dyDescent="0.2">
      <c r="A40" t="s">
        <v>100</v>
      </c>
      <c r="B40">
        <v>0</v>
      </c>
      <c r="C40">
        <v>0</v>
      </c>
      <c r="D40">
        <v>2.1672074794769287</v>
      </c>
      <c r="E40">
        <v>0</v>
      </c>
      <c r="F40">
        <v>0</v>
      </c>
    </row>
    <row r="41" spans="1:6" x14ac:dyDescent="0.2">
      <c r="A41" t="s">
        <v>98</v>
      </c>
      <c r="B41">
        <v>0</v>
      </c>
      <c r="C41">
        <v>0</v>
      </c>
      <c r="D41">
        <v>0</v>
      </c>
      <c r="E41">
        <v>0</v>
      </c>
      <c r="F41">
        <v>0</v>
      </c>
    </row>
    <row r="42" spans="1:6" x14ac:dyDescent="0.2">
      <c r="A42" t="s">
        <v>204</v>
      </c>
      <c r="B42">
        <v>0</v>
      </c>
      <c r="C42">
        <v>0</v>
      </c>
      <c r="D42">
        <v>0</v>
      </c>
      <c r="E42">
        <v>0</v>
      </c>
      <c r="F42">
        <v>0</v>
      </c>
    </row>
    <row r="43" spans="1:6" x14ac:dyDescent="0.2">
      <c r="A43" t="s">
        <v>137</v>
      </c>
      <c r="B43">
        <v>8.9059785008430481E-2</v>
      </c>
      <c r="C43">
        <v>0</v>
      </c>
      <c r="D43">
        <v>0.13074466586112976</v>
      </c>
      <c r="E43">
        <v>9.663999080657959E-2</v>
      </c>
      <c r="F43">
        <v>0</v>
      </c>
    </row>
    <row r="44" spans="1:6" x14ac:dyDescent="0.2">
      <c r="A44" t="s">
        <v>55</v>
      </c>
    </row>
    <row r="45" spans="1:6" x14ac:dyDescent="0.2">
      <c r="A45" t="s">
        <v>56</v>
      </c>
    </row>
    <row r="46" spans="1:6" x14ac:dyDescent="0.2">
      <c r="A46" t="s">
        <v>71</v>
      </c>
    </row>
    <row r="47" spans="1:6" x14ac:dyDescent="0.2">
      <c r="A47" t="s">
        <v>73</v>
      </c>
    </row>
    <row r="48" spans="1:6" x14ac:dyDescent="0.2">
      <c r="A48" t="s">
        <v>83</v>
      </c>
    </row>
    <row r="49" spans="1:1" x14ac:dyDescent="0.2">
      <c r="A49" t="s">
        <v>86</v>
      </c>
    </row>
    <row r="50" spans="1:1" x14ac:dyDescent="0.2">
      <c r="A50" t="s">
        <v>91</v>
      </c>
    </row>
    <row r="51" spans="1:1" x14ac:dyDescent="0.2">
      <c r="A51" t="s">
        <v>92</v>
      </c>
    </row>
    <row r="52" spans="1:1" x14ac:dyDescent="0.2">
      <c r="A52" t="s">
        <v>95</v>
      </c>
    </row>
    <row r="53" spans="1:1" x14ac:dyDescent="0.2">
      <c r="A53" t="s">
        <v>84</v>
      </c>
    </row>
    <row r="54" spans="1:1" x14ac:dyDescent="0.2">
      <c r="A54" t="s">
        <v>104</v>
      </c>
    </row>
    <row r="55" spans="1:1" x14ac:dyDescent="0.2">
      <c r="A55" t="s">
        <v>107</v>
      </c>
    </row>
    <row r="56" spans="1:1" x14ac:dyDescent="0.2">
      <c r="A56" t="s">
        <v>195</v>
      </c>
    </row>
    <row r="57" spans="1:1" x14ac:dyDescent="0.2">
      <c r="A57" t="s">
        <v>113</v>
      </c>
    </row>
    <row r="58" spans="1:1" x14ac:dyDescent="0.2">
      <c r="A58" t="s">
        <v>114</v>
      </c>
    </row>
    <row r="59" spans="1:1" x14ac:dyDescent="0.2">
      <c r="A59" t="s">
        <v>117</v>
      </c>
    </row>
    <row r="60" spans="1:1" x14ac:dyDescent="0.2">
      <c r="A60" t="s">
        <v>121</v>
      </c>
    </row>
    <row r="61" spans="1:1" x14ac:dyDescent="0.2">
      <c r="A61" t="s">
        <v>128</v>
      </c>
    </row>
    <row r="62" spans="1:1" x14ac:dyDescent="0.2">
      <c r="A62" t="s">
        <v>136</v>
      </c>
    </row>
    <row r="63" spans="1:1" x14ac:dyDescent="0.2">
      <c r="A63" t="s">
        <v>151</v>
      </c>
    </row>
    <row r="64" spans="1:1" x14ac:dyDescent="0.2">
      <c r="A64" t="s">
        <v>149</v>
      </c>
    </row>
    <row r="65" spans="1:1" x14ac:dyDescent="0.2">
      <c r="A65" t="s">
        <v>158</v>
      </c>
    </row>
    <row r="66" spans="1:1" x14ac:dyDescent="0.2">
      <c r="A66" t="s">
        <v>160</v>
      </c>
    </row>
    <row r="67" spans="1:1" x14ac:dyDescent="0.2">
      <c r="A67" t="s">
        <v>172</v>
      </c>
    </row>
    <row r="68" spans="1:1" x14ac:dyDescent="0.2">
      <c r="A68" t="s">
        <v>173</v>
      </c>
    </row>
    <row r="69" spans="1:1" x14ac:dyDescent="0.2">
      <c r="A69" t="s">
        <v>90</v>
      </c>
    </row>
    <row r="70" spans="1:1" x14ac:dyDescent="0.2">
      <c r="A70" t="s">
        <v>174</v>
      </c>
    </row>
    <row r="71" spans="1:1" x14ac:dyDescent="0.2">
      <c r="A71" t="s">
        <v>181</v>
      </c>
    </row>
    <row r="72" spans="1:1" x14ac:dyDescent="0.2">
      <c r="A72" t="s">
        <v>96</v>
      </c>
    </row>
    <row r="73" spans="1:1" x14ac:dyDescent="0.2">
      <c r="A73" t="s">
        <v>187</v>
      </c>
    </row>
    <row r="74" spans="1:1" x14ac:dyDescent="0.2">
      <c r="A74" t="s">
        <v>68</v>
      </c>
    </row>
    <row r="75" spans="1:1" x14ac:dyDescent="0.2">
      <c r="A75" t="s">
        <v>74</v>
      </c>
    </row>
    <row r="76" spans="1:1" x14ac:dyDescent="0.2">
      <c r="A76" t="s">
        <v>78</v>
      </c>
    </row>
    <row r="77" spans="1:1" x14ac:dyDescent="0.2">
      <c r="A77" t="s">
        <v>196</v>
      </c>
    </row>
    <row r="78" spans="1:1" x14ac:dyDescent="0.2">
      <c r="A78" t="s">
        <v>110</v>
      </c>
    </row>
    <row r="79" spans="1:1" x14ac:dyDescent="0.2">
      <c r="A79" t="s">
        <v>165</v>
      </c>
    </row>
    <row r="80" spans="1:1" x14ac:dyDescent="0.2">
      <c r="A80" t="s">
        <v>192</v>
      </c>
    </row>
    <row r="81" spans="1:1" x14ac:dyDescent="0.2">
      <c r="A81" t="s">
        <v>608</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D896B-19C8-CA42-8AC3-FFB7AA01CE41}">
  <dimension ref="A1:B7"/>
  <sheetViews>
    <sheetView workbookViewId="0">
      <selection activeCell="A4" sqref="A4"/>
    </sheetView>
  </sheetViews>
  <sheetFormatPr baseColWidth="10" defaultRowHeight="16" x14ac:dyDescent="0.2"/>
  <cols>
    <col min="1" max="1" width="17.1640625" customWidth="1"/>
  </cols>
  <sheetData>
    <row r="1" spans="1:2" ht="17" thickTop="1" x14ac:dyDescent="0.2">
      <c r="A1" s="125"/>
      <c r="B1" s="125"/>
    </row>
    <row r="2" spans="1:2" ht="34" x14ac:dyDescent="0.2">
      <c r="A2" s="68"/>
      <c r="B2" s="68" t="s">
        <v>526</v>
      </c>
    </row>
    <row r="3" spans="1:2" x14ac:dyDescent="0.2">
      <c r="A3" t="s">
        <v>497</v>
      </c>
      <c r="B3" s="122">
        <v>0.2015258</v>
      </c>
    </row>
    <row r="4" spans="1:2" x14ac:dyDescent="0.2">
      <c r="A4" t="s">
        <v>43</v>
      </c>
      <c r="B4" s="122">
        <v>0.14277175</v>
      </c>
    </row>
    <row r="5" spans="1:2" x14ac:dyDescent="0.2">
      <c r="A5" t="s">
        <v>525</v>
      </c>
      <c r="B5" s="122">
        <v>9.3251580000000001E-2</v>
      </c>
    </row>
    <row r="6" spans="1:2" x14ac:dyDescent="0.2">
      <c r="A6" t="s">
        <v>618</v>
      </c>
      <c r="B6" s="122">
        <v>6.8576150000000002E-2</v>
      </c>
    </row>
    <row r="7" spans="1:2" x14ac:dyDescent="0.2">
      <c r="A7" t="s">
        <v>617</v>
      </c>
      <c r="B7" s="122">
        <v>9.5909850000000005E-2</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262D9-0958-214E-A480-4B36C21EC222}">
  <dimension ref="A1:J212"/>
  <sheetViews>
    <sheetView workbookViewId="0">
      <selection activeCell="J4" sqref="J4"/>
    </sheetView>
  </sheetViews>
  <sheetFormatPr baseColWidth="10" defaultRowHeight="16" x14ac:dyDescent="0.2"/>
  <cols>
    <col min="1" max="1" width="10.83203125" style="16"/>
    <col min="2" max="2" width="14" style="16" customWidth="1"/>
    <col min="3" max="3" width="14.5" style="16" customWidth="1"/>
    <col min="4" max="4" width="12.1640625" style="18" customWidth="1"/>
    <col min="5" max="16384" width="10.83203125" style="16"/>
  </cols>
  <sheetData>
    <row r="1" spans="1:10" x14ac:dyDescent="0.2">
      <c r="A1" s="16" t="s">
        <v>44</v>
      </c>
      <c r="B1" s="16" t="s">
        <v>456</v>
      </c>
      <c r="C1" s="16" t="s">
        <v>457</v>
      </c>
      <c r="D1" s="18" t="s">
        <v>482</v>
      </c>
    </row>
    <row r="2" spans="1:10" x14ac:dyDescent="0.2">
      <c r="A2" s="16">
        <v>2018</v>
      </c>
      <c r="B2" s="16" t="s">
        <v>256</v>
      </c>
      <c r="C2" s="16" t="s">
        <v>419</v>
      </c>
      <c r="D2" s="18" t="e">
        <v>#NUM!</v>
      </c>
    </row>
    <row r="3" spans="1:10" x14ac:dyDescent="0.2">
      <c r="A3" s="16">
        <v>2018</v>
      </c>
      <c r="B3" s="16" t="s">
        <v>474</v>
      </c>
      <c r="C3" s="16" t="s">
        <v>475</v>
      </c>
      <c r="D3" s="18" t="e">
        <v>#NUM!</v>
      </c>
    </row>
    <row r="4" spans="1:10" ht="19" x14ac:dyDescent="0.2">
      <c r="A4" s="16">
        <v>2018</v>
      </c>
      <c r="B4" s="16" t="s">
        <v>146</v>
      </c>
      <c r="C4" s="16" t="s">
        <v>476</v>
      </c>
      <c r="D4" s="18" t="e">
        <v>#NUM!</v>
      </c>
      <c r="J4" s="73" t="s">
        <v>531</v>
      </c>
    </row>
    <row r="5" spans="1:10" x14ac:dyDescent="0.2">
      <c r="A5" s="16">
        <v>2018</v>
      </c>
      <c r="B5" s="16" t="s">
        <v>477</v>
      </c>
      <c r="C5" s="16" t="s">
        <v>478</v>
      </c>
      <c r="D5" s="18" t="e">
        <v>#NUM!</v>
      </c>
    </row>
    <row r="6" spans="1:10" x14ac:dyDescent="0.2">
      <c r="A6" s="16">
        <v>2018</v>
      </c>
      <c r="B6" s="16" t="s">
        <v>177</v>
      </c>
      <c r="C6" s="16" t="s">
        <v>479</v>
      </c>
      <c r="D6" s="18" t="e">
        <v>#NUM!</v>
      </c>
    </row>
    <row r="7" spans="1:10" x14ac:dyDescent="0.2">
      <c r="A7" s="16">
        <v>2018</v>
      </c>
      <c r="B7" s="16" t="s">
        <v>480</v>
      </c>
      <c r="C7" s="16" t="s">
        <v>481</v>
      </c>
      <c r="D7" s="18" t="e">
        <v>#NUM!</v>
      </c>
    </row>
    <row r="8" spans="1:10" x14ac:dyDescent="0.2">
      <c r="A8" s="16">
        <v>2018</v>
      </c>
      <c r="B8" s="16" t="s">
        <v>189</v>
      </c>
      <c r="C8" s="16" t="s">
        <v>230</v>
      </c>
      <c r="D8" s="18">
        <v>17587465.0280765</v>
      </c>
    </row>
    <row r="9" spans="1:10" x14ac:dyDescent="0.2">
      <c r="A9" s="16">
        <v>2018</v>
      </c>
      <c r="B9" s="16" t="s">
        <v>191</v>
      </c>
      <c r="C9" s="16" t="s">
        <v>406</v>
      </c>
      <c r="D9" s="18">
        <v>15285011.300000001</v>
      </c>
    </row>
    <row r="10" spans="1:10" x14ac:dyDescent="0.2">
      <c r="A10" s="16">
        <v>2018</v>
      </c>
      <c r="B10" s="16" t="s">
        <v>66</v>
      </c>
      <c r="C10" s="16" t="s">
        <v>26</v>
      </c>
      <c r="D10" s="18">
        <v>14423921.188067099</v>
      </c>
    </row>
    <row r="11" spans="1:10" x14ac:dyDescent="0.2">
      <c r="A11" s="16">
        <v>2018</v>
      </c>
      <c r="B11" s="16" t="s">
        <v>201</v>
      </c>
      <c r="C11" s="16" t="s">
        <v>228</v>
      </c>
      <c r="D11" s="18">
        <v>11617100.3274353</v>
      </c>
    </row>
    <row r="12" spans="1:10" x14ac:dyDescent="0.2">
      <c r="A12" s="16">
        <v>2018</v>
      </c>
      <c r="B12" s="16" t="s">
        <v>285</v>
      </c>
      <c r="C12" s="16" t="s">
        <v>286</v>
      </c>
      <c r="D12" s="18">
        <v>9420590.5</v>
      </c>
    </row>
    <row r="13" spans="1:10" x14ac:dyDescent="0.2">
      <c r="A13" s="16">
        <v>2018</v>
      </c>
      <c r="B13" s="16" t="s">
        <v>176</v>
      </c>
      <c r="C13" s="16" t="s">
        <v>243</v>
      </c>
      <c r="D13" s="18">
        <v>6608731.3333333302</v>
      </c>
    </row>
    <row r="14" spans="1:10" x14ac:dyDescent="0.2">
      <c r="A14" s="16">
        <v>2018</v>
      </c>
      <c r="B14" s="16" t="s">
        <v>115</v>
      </c>
      <c r="C14" s="16" t="s">
        <v>232</v>
      </c>
      <c r="D14" s="18">
        <v>5086784.9013834205</v>
      </c>
    </row>
    <row r="15" spans="1:10" x14ac:dyDescent="0.2">
      <c r="A15" s="16">
        <v>2018</v>
      </c>
      <c r="B15" s="16" t="s">
        <v>81</v>
      </c>
      <c r="C15" s="16" t="s">
        <v>210</v>
      </c>
      <c r="D15" s="18">
        <v>3844748.5108475201</v>
      </c>
    </row>
    <row r="16" spans="1:10" x14ac:dyDescent="0.2">
      <c r="A16" s="16">
        <v>2018</v>
      </c>
      <c r="B16" s="16" t="s">
        <v>198</v>
      </c>
      <c r="C16" s="16" t="s">
        <v>223</v>
      </c>
      <c r="D16" s="18">
        <v>3235506.2727272701</v>
      </c>
    </row>
    <row r="17" spans="1:4" x14ac:dyDescent="0.2">
      <c r="A17" s="16">
        <v>2018</v>
      </c>
      <c r="B17" s="16" t="s">
        <v>331</v>
      </c>
      <c r="C17" s="16" t="s">
        <v>332</v>
      </c>
      <c r="D17" s="18">
        <v>2492647.85691011</v>
      </c>
    </row>
    <row r="18" spans="1:4" x14ac:dyDescent="0.2">
      <c r="A18" s="16">
        <v>2018</v>
      </c>
      <c r="B18" s="16" t="s">
        <v>333</v>
      </c>
      <c r="C18" s="16" t="s">
        <v>334</v>
      </c>
      <c r="D18" s="18">
        <v>2369176.8222222198</v>
      </c>
    </row>
    <row r="19" spans="1:4" x14ac:dyDescent="0.2">
      <c r="A19" s="16">
        <v>2018</v>
      </c>
      <c r="B19" s="16" t="s">
        <v>407</v>
      </c>
      <c r="C19" s="16" t="s">
        <v>408</v>
      </c>
      <c r="D19" s="18">
        <v>2175428.17652041</v>
      </c>
    </row>
    <row r="20" spans="1:4" x14ac:dyDescent="0.2">
      <c r="A20" s="16">
        <v>2018</v>
      </c>
      <c r="B20" s="16" t="s">
        <v>263</v>
      </c>
      <c r="C20" s="16" t="s">
        <v>264</v>
      </c>
      <c r="D20" s="18">
        <v>1291348.0377857101</v>
      </c>
    </row>
    <row r="21" spans="1:4" x14ac:dyDescent="0.2">
      <c r="A21" s="16">
        <v>2018</v>
      </c>
      <c r="B21" s="16" t="s">
        <v>98</v>
      </c>
      <c r="C21" s="16" t="s">
        <v>234</v>
      </c>
      <c r="D21" s="18">
        <v>907572.57702162198</v>
      </c>
    </row>
    <row r="22" spans="1:4" x14ac:dyDescent="0.2">
      <c r="A22" s="16">
        <v>2018</v>
      </c>
      <c r="B22" s="16" t="s">
        <v>140</v>
      </c>
      <c r="C22" s="16" t="s">
        <v>15</v>
      </c>
      <c r="D22" s="18">
        <v>874322.33300540806</v>
      </c>
    </row>
    <row r="23" spans="1:4" x14ac:dyDescent="0.2">
      <c r="A23" s="16">
        <v>2018</v>
      </c>
      <c r="B23" s="16" t="s">
        <v>199</v>
      </c>
      <c r="C23" s="16" t="s">
        <v>224</v>
      </c>
      <c r="D23" s="18">
        <v>789054.62100000004</v>
      </c>
    </row>
    <row r="24" spans="1:4" x14ac:dyDescent="0.2">
      <c r="A24" s="16">
        <v>2018</v>
      </c>
      <c r="B24" s="16" t="s">
        <v>403</v>
      </c>
      <c r="C24" s="16" t="s">
        <v>404</v>
      </c>
      <c r="D24" s="18">
        <v>734012.014613937</v>
      </c>
    </row>
    <row r="25" spans="1:4" x14ac:dyDescent="0.2">
      <c r="A25" s="16">
        <v>2018</v>
      </c>
      <c r="B25" s="16" t="s">
        <v>380</v>
      </c>
      <c r="C25" s="16" t="s">
        <v>381</v>
      </c>
      <c r="D25" s="18">
        <v>728522</v>
      </c>
    </row>
    <row r="26" spans="1:4" x14ac:dyDescent="0.2">
      <c r="A26" s="16">
        <v>2018</v>
      </c>
      <c r="B26" s="16" t="s">
        <v>278</v>
      </c>
      <c r="C26" s="16" t="s">
        <v>279</v>
      </c>
      <c r="D26" s="18">
        <v>588481.33333333302</v>
      </c>
    </row>
    <row r="27" spans="1:4" x14ac:dyDescent="0.2">
      <c r="A27" s="16">
        <v>2018</v>
      </c>
      <c r="B27" s="16" t="s">
        <v>300</v>
      </c>
      <c r="C27" s="16" t="s">
        <v>301</v>
      </c>
      <c r="D27" s="18">
        <v>547897.22120658099</v>
      </c>
    </row>
    <row r="28" spans="1:4" x14ac:dyDescent="0.2">
      <c r="A28" s="16">
        <v>2018</v>
      </c>
      <c r="B28" s="16" t="s">
        <v>82</v>
      </c>
      <c r="C28" s="16" t="s">
        <v>2</v>
      </c>
      <c r="D28" s="18">
        <v>520601.34072883002</v>
      </c>
    </row>
    <row r="29" spans="1:4" x14ac:dyDescent="0.2">
      <c r="A29" s="16">
        <v>2018</v>
      </c>
      <c r="B29" s="16" t="s">
        <v>127</v>
      </c>
      <c r="C29" s="16" t="s">
        <v>14</v>
      </c>
      <c r="D29" s="18">
        <v>489350.23608809599</v>
      </c>
    </row>
    <row r="30" spans="1:4" x14ac:dyDescent="0.2">
      <c r="A30" s="16">
        <v>2018</v>
      </c>
      <c r="B30" s="16" t="s">
        <v>80</v>
      </c>
      <c r="C30" s="16" t="s">
        <v>231</v>
      </c>
      <c r="D30" s="18">
        <v>432966.11469534098</v>
      </c>
    </row>
    <row r="31" spans="1:4" x14ac:dyDescent="0.2">
      <c r="A31" s="16">
        <v>2018</v>
      </c>
      <c r="B31" s="16" t="s">
        <v>72</v>
      </c>
      <c r="C31" s="16" t="s">
        <v>39</v>
      </c>
      <c r="D31" s="18">
        <v>429676.45750163501</v>
      </c>
    </row>
    <row r="32" spans="1:4" x14ac:dyDescent="0.2">
      <c r="A32" s="16">
        <v>2018</v>
      </c>
      <c r="B32" s="16" t="s">
        <v>103</v>
      </c>
      <c r="C32" s="16" t="s">
        <v>305</v>
      </c>
      <c r="D32" s="18">
        <v>395926.70588235301</v>
      </c>
    </row>
    <row r="33" spans="1:4" x14ac:dyDescent="0.2">
      <c r="A33" s="16">
        <v>2018</v>
      </c>
      <c r="B33" s="16" t="s">
        <v>111</v>
      </c>
      <c r="C33" s="16" t="s">
        <v>10</v>
      </c>
      <c r="D33" s="18">
        <v>380857.98943039501</v>
      </c>
    </row>
    <row r="34" spans="1:4" x14ac:dyDescent="0.2">
      <c r="A34" s="16">
        <v>2018</v>
      </c>
      <c r="B34" s="16" t="s">
        <v>459</v>
      </c>
      <c r="C34" s="16" t="s">
        <v>460</v>
      </c>
      <c r="D34" s="18">
        <v>336697.87300000002</v>
      </c>
    </row>
    <row r="35" spans="1:4" x14ac:dyDescent="0.2">
      <c r="A35" s="16">
        <v>2018</v>
      </c>
      <c r="B35" s="16" t="s">
        <v>170</v>
      </c>
      <c r="C35" s="16" t="s">
        <v>472</v>
      </c>
      <c r="D35" s="18">
        <v>316892.66666666698</v>
      </c>
    </row>
    <row r="36" spans="1:4" x14ac:dyDescent="0.2">
      <c r="A36" s="16">
        <v>2018</v>
      </c>
      <c r="B36" s="16" t="s">
        <v>205</v>
      </c>
      <c r="C36" s="16" t="s">
        <v>244</v>
      </c>
      <c r="D36" s="18">
        <v>300053.52631578897</v>
      </c>
    </row>
    <row r="37" spans="1:4" x14ac:dyDescent="0.2">
      <c r="A37" s="16">
        <v>2018</v>
      </c>
      <c r="B37" s="16" t="s">
        <v>168</v>
      </c>
      <c r="C37" s="16" t="s">
        <v>38</v>
      </c>
      <c r="D37" s="18">
        <v>299770.154970064</v>
      </c>
    </row>
    <row r="38" spans="1:4" x14ac:dyDescent="0.2">
      <c r="A38" s="16">
        <v>2018</v>
      </c>
      <c r="B38" s="16" t="s">
        <v>298</v>
      </c>
      <c r="C38" s="16" t="s">
        <v>299</v>
      </c>
      <c r="D38" s="18">
        <v>284533.38590647501</v>
      </c>
    </row>
    <row r="39" spans="1:4" x14ac:dyDescent="0.2">
      <c r="A39" s="16">
        <v>2018</v>
      </c>
      <c r="B39" s="16" t="s">
        <v>388</v>
      </c>
      <c r="C39" s="16" t="s">
        <v>389</v>
      </c>
      <c r="D39" s="18">
        <v>275438.540828283</v>
      </c>
    </row>
    <row r="40" spans="1:4" x14ac:dyDescent="0.2">
      <c r="A40" s="16">
        <v>2018</v>
      </c>
      <c r="B40" s="16" t="s">
        <v>63</v>
      </c>
      <c r="C40" s="16" t="s">
        <v>226</v>
      </c>
      <c r="D40" s="18">
        <v>274251.28251172602</v>
      </c>
    </row>
    <row r="41" spans="1:4" x14ac:dyDescent="0.2">
      <c r="A41" s="16">
        <v>2018</v>
      </c>
      <c r="B41" s="16" t="s">
        <v>105</v>
      </c>
      <c r="C41" s="16" t="s">
        <v>212</v>
      </c>
      <c r="D41" s="18">
        <v>232404.70221057101</v>
      </c>
    </row>
    <row r="42" spans="1:4" x14ac:dyDescent="0.2">
      <c r="A42" s="16">
        <v>2018</v>
      </c>
      <c r="B42" s="16" t="s">
        <v>382</v>
      </c>
      <c r="C42" s="16" t="s">
        <v>383</v>
      </c>
      <c r="D42" s="18">
        <v>228669.79120879099</v>
      </c>
    </row>
    <row r="43" spans="1:4" x14ac:dyDescent="0.2">
      <c r="A43" s="16">
        <v>2018</v>
      </c>
      <c r="B43" s="16" t="s">
        <v>163</v>
      </c>
      <c r="C43" s="16" t="s">
        <v>372</v>
      </c>
      <c r="D43" s="18">
        <v>198335.35489173001</v>
      </c>
    </row>
    <row r="44" spans="1:4" x14ac:dyDescent="0.2">
      <c r="A44" s="16">
        <v>2018</v>
      </c>
      <c r="B44" s="16" t="s">
        <v>54</v>
      </c>
      <c r="C44" s="16" t="s">
        <v>261</v>
      </c>
      <c r="D44" s="18">
        <v>172430.14285714299</v>
      </c>
    </row>
    <row r="45" spans="1:4" x14ac:dyDescent="0.2">
      <c r="A45" s="16">
        <v>2018</v>
      </c>
      <c r="B45" s="16" t="s">
        <v>132</v>
      </c>
      <c r="C45" s="16" t="s">
        <v>240</v>
      </c>
      <c r="D45" s="18">
        <v>159849.40934104001</v>
      </c>
    </row>
    <row r="46" spans="1:4" x14ac:dyDescent="0.2">
      <c r="A46" s="16">
        <v>2018</v>
      </c>
      <c r="B46" s="16" t="s">
        <v>62</v>
      </c>
      <c r="C46" s="16" t="s">
        <v>227</v>
      </c>
      <c r="D46" s="18">
        <v>155120.97612307299</v>
      </c>
    </row>
    <row r="47" spans="1:4" x14ac:dyDescent="0.2">
      <c r="A47" s="16">
        <v>2018</v>
      </c>
      <c r="B47" s="16" t="s">
        <v>143</v>
      </c>
      <c r="C47" s="16" t="s">
        <v>242</v>
      </c>
      <c r="D47" s="18">
        <v>153412.33090143499</v>
      </c>
    </row>
    <row r="48" spans="1:4" x14ac:dyDescent="0.2">
      <c r="A48" s="16">
        <v>2018</v>
      </c>
      <c r="B48" s="16" t="s">
        <v>52</v>
      </c>
      <c r="C48" s="16" t="s">
        <v>260</v>
      </c>
      <c r="D48" s="18">
        <v>149576.64114661899</v>
      </c>
    </row>
    <row r="49" spans="1:4" x14ac:dyDescent="0.2">
      <c r="A49" s="16">
        <v>2018</v>
      </c>
      <c r="B49" s="16" t="s">
        <v>411</v>
      </c>
      <c r="C49" s="16" t="s">
        <v>412</v>
      </c>
      <c r="D49" s="18">
        <v>138935.538461538</v>
      </c>
    </row>
    <row r="50" spans="1:4" x14ac:dyDescent="0.2">
      <c r="A50" s="16">
        <v>2018</v>
      </c>
      <c r="B50" s="16" t="s">
        <v>390</v>
      </c>
      <c r="C50" s="16" t="s">
        <v>391</v>
      </c>
      <c r="D50" s="18">
        <v>135878.12577035601</v>
      </c>
    </row>
    <row r="51" spans="1:4" x14ac:dyDescent="0.2">
      <c r="A51" s="16">
        <v>2018</v>
      </c>
      <c r="B51" s="16" t="s">
        <v>101</v>
      </c>
      <c r="C51" s="16" t="s">
        <v>304</v>
      </c>
      <c r="D51" s="18">
        <v>131074.396315789</v>
      </c>
    </row>
    <row r="52" spans="1:4" x14ac:dyDescent="0.2">
      <c r="A52" s="16">
        <v>2018</v>
      </c>
      <c r="B52" s="16" t="s">
        <v>147</v>
      </c>
      <c r="C52" s="16" t="s">
        <v>356</v>
      </c>
      <c r="D52" s="18">
        <v>125989.93624007401</v>
      </c>
    </row>
    <row r="53" spans="1:4" x14ac:dyDescent="0.2">
      <c r="A53" s="16">
        <v>2018</v>
      </c>
      <c r="B53" s="16" t="s">
        <v>129</v>
      </c>
      <c r="C53" s="16" t="s">
        <v>338</v>
      </c>
      <c r="D53" s="18">
        <v>124419.20517728799</v>
      </c>
    </row>
    <row r="54" spans="1:4" x14ac:dyDescent="0.2">
      <c r="A54" s="16">
        <v>2018</v>
      </c>
      <c r="B54" s="16" t="s">
        <v>102</v>
      </c>
      <c r="C54" s="16" t="s">
        <v>473</v>
      </c>
      <c r="D54" s="18">
        <v>123247</v>
      </c>
    </row>
    <row r="55" spans="1:4" x14ac:dyDescent="0.2">
      <c r="A55" s="16">
        <v>2018</v>
      </c>
      <c r="B55" s="16" t="s">
        <v>159</v>
      </c>
      <c r="C55" s="16" t="s">
        <v>249</v>
      </c>
      <c r="D55" s="18">
        <v>120554.08729417701</v>
      </c>
    </row>
    <row r="56" spans="1:4" x14ac:dyDescent="0.2">
      <c r="A56" s="16">
        <v>2018</v>
      </c>
      <c r="B56" s="16" t="s">
        <v>87</v>
      </c>
      <c r="C56" s="16" t="s">
        <v>289</v>
      </c>
      <c r="D56" s="18">
        <v>113763.92283267</v>
      </c>
    </row>
    <row r="57" spans="1:4" x14ac:dyDescent="0.2">
      <c r="A57" s="16">
        <v>2018</v>
      </c>
      <c r="B57" s="16" t="s">
        <v>265</v>
      </c>
      <c r="C57" s="16" t="s">
        <v>266</v>
      </c>
      <c r="D57" s="18">
        <v>112787.63370475201</v>
      </c>
    </row>
    <row r="58" spans="1:4" x14ac:dyDescent="0.2">
      <c r="A58" s="16">
        <v>2018</v>
      </c>
      <c r="B58" s="16" t="s">
        <v>367</v>
      </c>
      <c r="C58" s="16" t="s">
        <v>368</v>
      </c>
      <c r="D58" s="18">
        <v>112212.489553776</v>
      </c>
    </row>
    <row r="59" spans="1:4" x14ac:dyDescent="0.2">
      <c r="A59" s="16">
        <v>2018</v>
      </c>
      <c r="B59" s="16" t="s">
        <v>206</v>
      </c>
      <c r="C59" s="16" t="s">
        <v>245</v>
      </c>
      <c r="D59" s="18">
        <v>112193.368033708</v>
      </c>
    </row>
    <row r="60" spans="1:4" x14ac:dyDescent="0.2">
      <c r="A60" s="16">
        <v>2018</v>
      </c>
      <c r="B60" s="16" t="s">
        <v>139</v>
      </c>
      <c r="C60" s="16" t="s">
        <v>344</v>
      </c>
      <c r="D60" s="18">
        <v>111128.781818182</v>
      </c>
    </row>
    <row r="61" spans="1:4" x14ac:dyDescent="0.2">
      <c r="A61" s="16">
        <v>2018</v>
      </c>
      <c r="B61" s="16" t="s">
        <v>67</v>
      </c>
      <c r="C61" s="16" t="s">
        <v>273</v>
      </c>
      <c r="D61" s="18">
        <v>108850.919593641</v>
      </c>
    </row>
    <row r="62" spans="1:4" x14ac:dyDescent="0.2">
      <c r="A62" s="16">
        <v>2018</v>
      </c>
      <c r="B62" s="16" t="s">
        <v>313</v>
      </c>
      <c r="C62" s="16" t="s">
        <v>314</v>
      </c>
      <c r="D62" s="18">
        <v>105250.601962712</v>
      </c>
    </row>
    <row r="63" spans="1:4" x14ac:dyDescent="0.2">
      <c r="A63" s="16">
        <v>2018</v>
      </c>
      <c r="B63" s="16" t="s">
        <v>100</v>
      </c>
      <c r="C63" s="16" t="s">
        <v>235</v>
      </c>
      <c r="D63" s="18">
        <v>100219.25574333299</v>
      </c>
    </row>
    <row r="64" spans="1:4" x14ac:dyDescent="0.2">
      <c r="A64" s="16">
        <v>2018</v>
      </c>
      <c r="B64" s="16" t="s">
        <v>155</v>
      </c>
      <c r="C64" s="16" t="s">
        <v>248</v>
      </c>
      <c r="D64" s="18">
        <v>96829.313815886693</v>
      </c>
    </row>
    <row r="65" spans="1:4" x14ac:dyDescent="0.2">
      <c r="A65" s="16">
        <v>2018</v>
      </c>
      <c r="B65" s="16" t="s">
        <v>350</v>
      </c>
      <c r="C65" s="16" t="s">
        <v>351</v>
      </c>
      <c r="D65" s="18">
        <v>96432.312650000007</v>
      </c>
    </row>
    <row r="66" spans="1:4" x14ac:dyDescent="0.2">
      <c r="A66" s="16">
        <v>2018</v>
      </c>
      <c r="B66" s="16" t="s">
        <v>282</v>
      </c>
      <c r="C66" s="16" t="s">
        <v>283</v>
      </c>
      <c r="D66" s="18">
        <v>95911.924242424197</v>
      </c>
    </row>
    <row r="67" spans="1:4" x14ac:dyDescent="0.2">
      <c r="A67" s="16">
        <v>2018</v>
      </c>
      <c r="B67" s="16" t="s">
        <v>294</v>
      </c>
      <c r="C67" s="16" t="s">
        <v>422</v>
      </c>
      <c r="D67" s="18">
        <v>95542.092082849398</v>
      </c>
    </row>
    <row r="68" spans="1:4" x14ac:dyDescent="0.2">
      <c r="A68" s="16">
        <v>2018</v>
      </c>
      <c r="B68" s="16" t="s">
        <v>135</v>
      </c>
      <c r="C68" s="16" t="s">
        <v>342</v>
      </c>
      <c r="D68" s="18">
        <v>90863</v>
      </c>
    </row>
    <row r="69" spans="1:4" x14ac:dyDescent="0.2">
      <c r="A69" s="16">
        <v>2018</v>
      </c>
      <c r="B69" s="16" t="s">
        <v>109</v>
      </c>
      <c r="C69" s="16" t="s">
        <v>213</v>
      </c>
      <c r="D69" s="18">
        <v>88606.373387964006</v>
      </c>
    </row>
    <row r="70" spans="1:4" x14ac:dyDescent="0.2">
      <c r="A70" s="16">
        <v>2018</v>
      </c>
      <c r="B70" s="16" t="s">
        <v>186</v>
      </c>
      <c r="C70" s="16" t="s">
        <v>398</v>
      </c>
      <c r="D70" s="18">
        <v>87789.179563479003</v>
      </c>
    </row>
    <row r="71" spans="1:4" x14ac:dyDescent="0.2">
      <c r="A71" s="16">
        <v>2018</v>
      </c>
      <c r="B71" s="16" t="s">
        <v>318</v>
      </c>
      <c r="C71" s="16" t="s">
        <v>319</v>
      </c>
      <c r="D71" s="18">
        <v>83212.939393939407</v>
      </c>
    </row>
    <row r="72" spans="1:4" x14ac:dyDescent="0.2">
      <c r="A72" s="16">
        <v>2018</v>
      </c>
      <c r="B72" s="16" t="s">
        <v>99</v>
      </c>
      <c r="C72" s="16" t="s">
        <v>303</v>
      </c>
      <c r="D72" s="18">
        <v>81781.663461687902</v>
      </c>
    </row>
    <row r="73" spans="1:4" x14ac:dyDescent="0.2">
      <c r="A73" s="16">
        <v>2018</v>
      </c>
      <c r="B73" s="16" t="s">
        <v>149</v>
      </c>
      <c r="C73" s="16" t="s">
        <v>36</v>
      </c>
      <c r="D73" s="18">
        <v>80056.580367268194</v>
      </c>
    </row>
    <row r="74" spans="1:4" x14ac:dyDescent="0.2">
      <c r="A74" s="16">
        <v>2018</v>
      </c>
      <c r="B74" s="16" t="s">
        <v>204</v>
      </c>
      <c r="C74" s="16" t="s">
        <v>237</v>
      </c>
      <c r="D74" s="18">
        <v>78299.525172231006</v>
      </c>
    </row>
    <row r="75" spans="1:4" x14ac:dyDescent="0.2">
      <c r="A75" s="16">
        <v>2018</v>
      </c>
      <c r="B75" s="16" t="s">
        <v>361</v>
      </c>
      <c r="C75" s="16" t="s">
        <v>425</v>
      </c>
      <c r="D75" s="18">
        <v>78205.039927235193</v>
      </c>
    </row>
    <row r="76" spans="1:4" x14ac:dyDescent="0.2">
      <c r="A76" s="16">
        <v>2018</v>
      </c>
      <c r="B76" s="16" t="s">
        <v>117</v>
      </c>
      <c r="C76" s="16" t="s">
        <v>32</v>
      </c>
      <c r="D76" s="18">
        <v>74880.339638267906</v>
      </c>
    </row>
    <row r="77" spans="1:4" x14ac:dyDescent="0.2">
      <c r="A77" s="16">
        <v>2018</v>
      </c>
      <c r="B77" s="16" t="s">
        <v>55</v>
      </c>
      <c r="C77" s="16" t="s">
        <v>25</v>
      </c>
      <c r="D77" s="18">
        <v>74668.768039052899</v>
      </c>
    </row>
    <row r="78" spans="1:4" x14ac:dyDescent="0.2">
      <c r="A78" s="16">
        <v>2018</v>
      </c>
      <c r="B78" s="16" t="s">
        <v>112</v>
      </c>
      <c r="C78" s="16" t="s">
        <v>322</v>
      </c>
      <c r="D78" s="18">
        <v>74375.607491909395</v>
      </c>
    </row>
    <row r="79" spans="1:4" x14ac:dyDescent="0.2">
      <c r="A79" s="16">
        <v>2018</v>
      </c>
      <c r="B79" s="16" t="s">
        <v>254</v>
      </c>
      <c r="C79" s="16" t="s">
        <v>255</v>
      </c>
      <c r="D79" s="18">
        <v>73712.684210526306</v>
      </c>
    </row>
    <row r="80" spans="1:4" x14ac:dyDescent="0.2">
      <c r="A80" s="16">
        <v>2018</v>
      </c>
      <c r="B80" s="16" t="s">
        <v>96</v>
      </c>
      <c r="C80" s="16" t="s">
        <v>42</v>
      </c>
      <c r="D80" s="18">
        <v>72918.702736174295</v>
      </c>
    </row>
    <row r="81" spans="1:4" x14ac:dyDescent="0.2">
      <c r="A81" s="16">
        <v>2018</v>
      </c>
      <c r="B81" s="16" t="s">
        <v>121</v>
      </c>
      <c r="C81" s="16" t="s">
        <v>33</v>
      </c>
      <c r="D81" s="18">
        <v>72783.7776661799</v>
      </c>
    </row>
    <row r="82" spans="1:4" x14ac:dyDescent="0.2">
      <c r="A82" s="16">
        <v>2018</v>
      </c>
      <c r="B82" s="16" t="s">
        <v>92</v>
      </c>
      <c r="C82" s="16" t="s">
        <v>5</v>
      </c>
      <c r="D82" s="18">
        <v>72123.570329805807</v>
      </c>
    </row>
    <row r="83" spans="1:4" x14ac:dyDescent="0.2">
      <c r="A83" s="16">
        <v>2018</v>
      </c>
      <c r="B83" s="16" t="s">
        <v>50</v>
      </c>
      <c r="C83" s="16" t="s">
        <v>257</v>
      </c>
      <c r="D83" s="18">
        <v>71785.517788888901</v>
      </c>
    </row>
    <row r="84" spans="1:4" x14ac:dyDescent="0.2">
      <c r="A84" s="16">
        <v>2018</v>
      </c>
      <c r="B84" s="16" t="s">
        <v>57</v>
      </c>
      <c r="C84" s="16" t="s">
        <v>1</v>
      </c>
      <c r="D84" s="18">
        <v>70425.547557856902</v>
      </c>
    </row>
    <row r="85" spans="1:4" x14ac:dyDescent="0.2">
      <c r="A85" s="16">
        <v>2018</v>
      </c>
      <c r="B85" s="16" t="s">
        <v>187</v>
      </c>
      <c r="C85" s="16" t="s">
        <v>43</v>
      </c>
      <c r="D85" s="18">
        <v>68131.690050680802</v>
      </c>
    </row>
    <row r="86" spans="1:4" x14ac:dyDescent="0.2">
      <c r="A86" s="16">
        <v>2018</v>
      </c>
      <c r="B86" s="16" t="s">
        <v>113</v>
      </c>
      <c r="C86" s="16" t="s">
        <v>217</v>
      </c>
      <c r="D86" s="18">
        <v>65669.575837540295</v>
      </c>
    </row>
    <row r="87" spans="1:4" x14ac:dyDescent="0.2">
      <c r="A87" s="16">
        <v>2018</v>
      </c>
      <c r="B87" s="16" t="s">
        <v>360</v>
      </c>
      <c r="C87" s="16" t="s">
        <v>424</v>
      </c>
      <c r="D87" s="18">
        <v>65272.539189222298</v>
      </c>
    </row>
    <row r="88" spans="1:4" x14ac:dyDescent="0.2">
      <c r="A88" s="16">
        <v>2018</v>
      </c>
      <c r="B88" s="16" t="s">
        <v>320</v>
      </c>
      <c r="C88" s="16" t="s">
        <v>321</v>
      </c>
      <c r="D88" s="18">
        <v>65203.3014624875</v>
      </c>
    </row>
    <row r="89" spans="1:4" x14ac:dyDescent="0.2">
      <c r="A89" s="16">
        <v>2018</v>
      </c>
      <c r="B89" s="16" t="s">
        <v>202</v>
      </c>
      <c r="C89" s="16" t="s">
        <v>229</v>
      </c>
      <c r="D89" s="18">
        <v>64547.837217194603</v>
      </c>
    </row>
    <row r="90" spans="1:4" x14ac:dyDescent="0.2">
      <c r="A90" s="16">
        <v>2018</v>
      </c>
      <c r="B90" s="16" t="s">
        <v>151</v>
      </c>
      <c r="C90" s="16" t="s">
        <v>214</v>
      </c>
      <c r="D90" s="18">
        <v>61125.878818169404</v>
      </c>
    </row>
    <row r="91" spans="1:4" x14ac:dyDescent="0.2">
      <c r="A91" s="16">
        <v>2018</v>
      </c>
      <c r="B91" s="16" t="s">
        <v>174</v>
      </c>
      <c r="C91" s="16" t="s">
        <v>23</v>
      </c>
      <c r="D91" s="18">
        <v>60042.831589406502</v>
      </c>
    </row>
    <row r="92" spans="1:4" x14ac:dyDescent="0.2">
      <c r="A92" s="16">
        <v>2018</v>
      </c>
      <c r="B92" s="16" t="s">
        <v>166</v>
      </c>
      <c r="C92" s="16" t="s">
        <v>40</v>
      </c>
      <c r="D92" s="18">
        <v>59334.298098806699</v>
      </c>
    </row>
    <row r="93" spans="1:4" x14ac:dyDescent="0.2">
      <c r="A93" s="16">
        <v>2018</v>
      </c>
      <c r="B93" s="16" t="s">
        <v>86</v>
      </c>
      <c r="C93" s="16" t="s">
        <v>3</v>
      </c>
      <c r="D93" s="18">
        <v>58540.454756314997</v>
      </c>
    </row>
    <row r="94" spans="1:4" x14ac:dyDescent="0.2">
      <c r="A94" s="16">
        <v>2018</v>
      </c>
      <c r="B94" s="16" t="s">
        <v>122</v>
      </c>
      <c r="C94" s="16" t="s">
        <v>329</v>
      </c>
      <c r="D94" s="18">
        <v>57945.134300247402</v>
      </c>
    </row>
    <row r="95" spans="1:4" x14ac:dyDescent="0.2">
      <c r="A95" s="16">
        <v>2018</v>
      </c>
      <c r="B95" s="16" t="s">
        <v>73</v>
      </c>
      <c r="C95" s="16" t="s">
        <v>29</v>
      </c>
      <c r="D95" s="18">
        <v>57275.139685253598</v>
      </c>
    </row>
    <row r="96" spans="1:4" x14ac:dyDescent="0.2">
      <c r="A96" s="16">
        <v>2018</v>
      </c>
      <c r="B96" s="16" t="s">
        <v>364</v>
      </c>
      <c r="C96" s="16" t="s">
        <v>427</v>
      </c>
      <c r="D96" s="18">
        <v>56809.082197051401</v>
      </c>
    </row>
    <row r="97" spans="1:4" x14ac:dyDescent="0.2">
      <c r="A97" s="16">
        <v>2018</v>
      </c>
      <c r="B97" s="16" t="s">
        <v>77</v>
      </c>
      <c r="C97" s="16" t="s">
        <v>284</v>
      </c>
      <c r="D97" s="18">
        <v>56771.444444444402</v>
      </c>
    </row>
    <row r="98" spans="1:4" x14ac:dyDescent="0.2">
      <c r="A98" s="16">
        <v>2018</v>
      </c>
      <c r="B98" s="16" t="s">
        <v>124</v>
      </c>
      <c r="C98" s="16" t="s">
        <v>236</v>
      </c>
      <c r="D98" s="18">
        <v>56583.133774321301</v>
      </c>
    </row>
    <row r="99" spans="1:4" x14ac:dyDescent="0.2">
      <c r="A99" s="16">
        <v>2018</v>
      </c>
      <c r="B99" s="16" t="s">
        <v>362</v>
      </c>
      <c r="C99" s="16" t="s">
        <v>426</v>
      </c>
      <c r="D99" s="18">
        <v>56339.724791462097</v>
      </c>
    </row>
    <row r="100" spans="1:4" x14ac:dyDescent="0.2">
      <c r="A100" s="16">
        <v>2018</v>
      </c>
      <c r="B100" s="16" t="s">
        <v>71</v>
      </c>
      <c r="C100" s="16" t="s">
        <v>28</v>
      </c>
      <c r="D100" s="18">
        <v>55551.200058128001</v>
      </c>
    </row>
    <row r="101" spans="1:4" x14ac:dyDescent="0.2">
      <c r="A101" s="16">
        <v>2018</v>
      </c>
      <c r="B101" s="16" t="s">
        <v>296</v>
      </c>
      <c r="C101" s="16" t="s">
        <v>297</v>
      </c>
      <c r="D101" s="18">
        <v>54801.846910344801</v>
      </c>
    </row>
    <row r="102" spans="1:4" x14ac:dyDescent="0.2">
      <c r="A102" s="16">
        <v>2018</v>
      </c>
      <c r="B102" s="16" t="s">
        <v>169</v>
      </c>
      <c r="C102" s="16" t="s">
        <v>376</v>
      </c>
      <c r="D102" s="18">
        <v>53495.847389558199</v>
      </c>
    </row>
    <row r="103" spans="1:4" x14ac:dyDescent="0.2">
      <c r="A103" s="16">
        <v>2018</v>
      </c>
      <c r="B103" s="16" t="s">
        <v>56</v>
      </c>
      <c r="C103" s="16" t="s">
        <v>0</v>
      </c>
      <c r="D103" s="18">
        <v>52385.702109552898</v>
      </c>
    </row>
    <row r="104" spans="1:4" x14ac:dyDescent="0.2">
      <c r="A104" s="16">
        <v>2018</v>
      </c>
      <c r="B104" s="16" t="s">
        <v>182</v>
      </c>
      <c r="C104" s="16" t="s">
        <v>468</v>
      </c>
      <c r="D104" s="18">
        <v>52223.476521986799</v>
      </c>
    </row>
    <row r="105" spans="1:4" x14ac:dyDescent="0.2">
      <c r="A105" s="16">
        <v>2018</v>
      </c>
      <c r="B105" s="16" t="s">
        <v>197</v>
      </c>
      <c r="C105" s="16" t="s">
        <v>222</v>
      </c>
      <c r="D105" s="18">
        <v>52009.3485594714</v>
      </c>
    </row>
    <row r="106" spans="1:4" x14ac:dyDescent="0.2">
      <c r="A106" s="16">
        <v>2018</v>
      </c>
      <c r="B106" s="16" t="s">
        <v>195</v>
      </c>
      <c r="C106" s="16" t="s">
        <v>216</v>
      </c>
      <c r="D106" s="18">
        <v>51589.839122683101</v>
      </c>
    </row>
    <row r="107" spans="1:4" x14ac:dyDescent="0.2">
      <c r="A107" s="16">
        <v>2018</v>
      </c>
      <c r="B107" s="16" t="s">
        <v>369</v>
      </c>
      <c r="C107" s="16" t="s">
        <v>370</v>
      </c>
      <c r="D107" s="18">
        <v>51247.988923076897</v>
      </c>
    </row>
    <row r="108" spans="1:4" x14ac:dyDescent="0.2">
      <c r="A108" s="16">
        <v>2018</v>
      </c>
      <c r="B108" s="16" t="s">
        <v>134</v>
      </c>
      <c r="C108" s="16" t="s">
        <v>341</v>
      </c>
      <c r="D108" s="18">
        <v>49890.3002955665</v>
      </c>
    </row>
    <row r="109" spans="1:4" x14ac:dyDescent="0.2">
      <c r="A109" s="16">
        <v>2018</v>
      </c>
      <c r="B109" s="16" t="s">
        <v>385</v>
      </c>
      <c r="C109" s="16" t="s">
        <v>386</v>
      </c>
      <c r="D109" s="18">
        <v>49499.909609477698</v>
      </c>
    </row>
    <row r="110" spans="1:4" x14ac:dyDescent="0.2">
      <c r="A110" s="16">
        <v>2018</v>
      </c>
      <c r="B110" s="16" t="s">
        <v>93</v>
      </c>
      <c r="C110" s="16" t="s">
        <v>295</v>
      </c>
      <c r="D110" s="18">
        <v>48572.181999005501</v>
      </c>
    </row>
    <row r="111" spans="1:4" x14ac:dyDescent="0.2">
      <c r="A111" s="16">
        <v>2018</v>
      </c>
      <c r="B111" s="16" t="s">
        <v>470</v>
      </c>
      <c r="C111" s="16" t="s">
        <v>471</v>
      </c>
      <c r="D111" s="18">
        <v>45141.285714285703</v>
      </c>
    </row>
    <row r="112" spans="1:4" x14ac:dyDescent="0.2">
      <c r="A112" s="16">
        <v>2018</v>
      </c>
      <c r="B112" s="16" t="s">
        <v>97</v>
      </c>
      <c r="C112" s="16" t="s">
        <v>302</v>
      </c>
      <c r="D112" s="18">
        <v>44698.136280882398</v>
      </c>
    </row>
    <row r="113" spans="1:4" x14ac:dyDescent="0.2">
      <c r="A113" s="16">
        <v>2018</v>
      </c>
      <c r="B113" s="16" t="s">
        <v>150</v>
      </c>
      <c r="C113" s="16" t="s">
        <v>359</v>
      </c>
      <c r="D113" s="18">
        <v>44530.6383018868</v>
      </c>
    </row>
    <row r="114" spans="1:4" x14ac:dyDescent="0.2">
      <c r="A114" s="16">
        <v>2018</v>
      </c>
      <c r="B114" s="16" t="s">
        <v>160</v>
      </c>
      <c r="C114" s="16" t="s">
        <v>18</v>
      </c>
      <c r="D114" s="18">
        <v>43827.0746405217</v>
      </c>
    </row>
    <row r="115" spans="1:4" x14ac:dyDescent="0.2">
      <c r="A115" s="16">
        <v>2018</v>
      </c>
      <c r="B115" s="16" t="s">
        <v>60</v>
      </c>
      <c r="C115" s="16" t="s">
        <v>269</v>
      </c>
      <c r="D115" s="18">
        <v>43813.1061971292</v>
      </c>
    </row>
    <row r="116" spans="1:4" x14ac:dyDescent="0.2">
      <c r="A116" s="16">
        <v>2018</v>
      </c>
      <c r="B116" s="16" t="s">
        <v>84</v>
      </c>
      <c r="C116" s="16" t="s">
        <v>7</v>
      </c>
      <c r="D116" s="18">
        <v>42876.626616811402</v>
      </c>
    </row>
    <row r="117" spans="1:4" x14ac:dyDescent="0.2">
      <c r="A117" s="16">
        <v>2018</v>
      </c>
      <c r="B117" s="16" t="s">
        <v>104</v>
      </c>
      <c r="C117" s="16" t="s">
        <v>8</v>
      </c>
      <c r="D117" s="18">
        <v>42033.128316048402</v>
      </c>
    </row>
    <row r="118" spans="1:4" x14ac:dyDescent="0.2">
      <c r="A118" s="16">
        <v>2018</v>
      </c>
      <c r="B118" s="16" t="s">
        <v>89</v>
      </c>
      <c r="C118" s="16" t="s">
        <v>291</v>
      </c>
      <c r="D118" s="18">
        <v>41803.095003764996</v>
      </c>
    </row>
    <row r="119" spans="1:4" x14ac:dyDescent="0.2">
      <c r="A119" s="16">
        <v>2018</v>
      </c>
      <c r="B119" s="16" t="s">
        <v>114</v>
      </c>
      <c r="C119" s="16" t="s">
        <v>11</v>
      </c>
      <c r="D119" s="18">
        <v>41324.094981545597</v>
      </c>
    </row>
    <row r="120" spans="1:4" x14ac:dyDescent="0.2">
      <c r="A120" s="16">
        <v>2018</v>
      </c>
      <c r="B120" s="16" t="s">
        <v>74</v>
      </c>
      <c r="C120" s="16" t="s">
        <v>469</v>
      </c>
      <c r="D120" s="18">
        <v>40564.196607171201</v>
      </c>
    </row>
    <row r="121" spans="1:4" x14ac:dyDescent="0.2">
      <c r="A121" s="16">
        <v>2018</v>
      </c>
      <c r="B121" s="16" t="s">
        <v>69</v>
      </c>
      <c r="C121" s="16" t="s">
        <v>274</v>
      </c>
      <c r="D121" s="18">
        <v>39491.433584337297</v>
      </c>
    </row>
    <row r="122" spans="1:4" x14ac:dyDescent="0.2">
      <c r="A122" s="16">
        <v>2018</v>
      </c>
      <c r="B122" s="16" t="s">
        <v>357</v>
      </c>
      <c r="C122" s="16" t="s">
        <v>358</v>
      </c>
      <c r="D122" s="18">
        <v>38418.697045859997</v>
      </c>
    </row>
    <row r="123" spans="1:4" x14ac:dyDescent="0.2">
      <c r="A123" s="16">
        <v>2018</v>
      </c>
      <c r="B123" s="16" t="s">
        <v>90</v>
      </c>
      <c r="C123" s="16" t="s">
        <v>22</v>
      </c>
      <c r="D123" s="18">
        <v>37796.571208764697</v>
      </c>
    </row>
    <row r="124" spans="1:4" x14ac:dyDescent="0.2">
      <c r="A124" s="16">
        <v>2018</v>
      </c>
      <c r="B124" s="16" t="s">
        <v>161</v>
      </c>
      <c r="C124" s="16" t="s">
        <v>371</v>
      </c>
      <c r="D124" s="18">
        <v>37578.701075336299</v>
      </c>
    </row>
    <row r="125" spans="1:4" x14ac:dyDescent="0.2">
      <c r="A125" s="16">
        <v>2018</v>
      </c>
      <c r="B125" s="16" t="s">
        <v>53</v>
      </c>
      <c r="C125" s="16" t="s">
        <v>24</v>
      </c>
      <c r="D125" s="18">
        <v>36267.185157852102</v>
      </c>
    </row>
    <row r="126" spans="1:4" x14ac:dyDescent="0.2">
      <c r="A126" s="16">
        <v>2018</v>
      </c>
      <c r="B126" s="16" t="s">
        <v>196</v>
      </c>
      <c r="C126" s="16" t="s">
        <v>220</v>
      </c>
      <c r="D126" s="18">
        <v>35886.774529139198</v>
      </c>
    </row>
    <row r="127" spans="1:4" x14ac:dyDescent="0.2">
      <c r="A127" s="16">
        <v>2018</v>
      </c>
      <c r="B127" s="16" t="s">
        <v>88</v>
      </c>
      <c r="C127" s="16" t="s">
        <v>290</v>
      </c>
      <c r="D127" s="18">
        <v>35634.471910401102</v>
      </c>
    </row>
    <row r="128" spans="1:4" x14ac:dyDescent="0.2">
      <c r="A128" s="16">
        <v>2018</v>
      </c>
      <c r="B128" s="16" t="s">
        <v>116</v>
      </c>
      <c r="C128" s="16" t="s">
        <v>325</v>
      </c>
      <c r="D128" s="18">
        <v>35540.5243763037</v>
      </c>
    </row>
    <row r="129" spans="1:4" x14ac:dyDescent="0.2">
      <c r="A129" s="16">
        <v>2018</v>
      </c>
      <c r="B129" s="16" t="s">
        <v>345</v>
      </c>
      <c r="C129" s="16" t="s">
        <v>346</v>
      </c>
      <c r="D129" s="18">
        <v>35181.710649356697</v>
      </c>
    </row>
    <row r="130" spans="1:4" x14ac:dyDescent="0.2">
      <c r="A130" s="16">
        <v>2018</v>
      </c>
      <c r="B130" s="16" t="s">
        <v>167</v>
      </c>
      <c r="C130" s="16" t="s">
        <v>375</v>
      </c>
      <c r="D130" s="18">
        <v>35091.7649035211</v>
      </c>
    </row>
    <row r="131" spans="1:4" x14ac:dyDescent="0.2">
      <c r="A131" s="16">
        <v>2018</v>
      </c>
      <c r="B131" s="16" t="s">
        <v>275</v>
      </c>
      <c r="C131" s="16" t="s">
        <v>276</v>
      </c>
      <c r="D131" s="18">
        <v>34921.994786324802</v>
      </c>
    </row>
    <row r="132" spans="1:4" x14ac:dyDescent="0.2">
      <c r="A132" s="16">
        <v>2018</v>
      </c>
      <c r="B132" s="16" t="s">
        <v>95</v>
      </c>
      <c r="C132" s="16" t="s">
        <v>6</v>
      </c>
      <c r="D132" s="18">
        <v>34857.166264456202</v>
      </c>
    </row>
    <row r="133" spans="1:4" x14ac:dyDescent="0.2">
      <c r="A133" s="16">
        <v>2018</v>
      </c>
      <c r="B133" s="16" t="s">
        <v>165</v>
      </c>
      <c r="C133" s="16" t="s">
        <v>221</v>
      </c>
      <c r="D133" s="18">
        <v>34575.260089768402</v>
      </c>
    </row>
    <row r="134" spans="1:4" x14ac:dyDescent="0.2">
      <c r="A134" s="16">
        <v>2018</v>
      </c>
      <c r="B134" s="16" t="s">
        <v>141</v>
      </c>
      <c r="C134" s="16" t="s">
        <v>347</v>
      </c>
      <c r="D134" s="18">
        <v>34309.444680952402</v>
      </c>
    </row>
    <row r="135" spans="1:4" x14ac:dyDescent="0.2">
      <c r="A135" s="16">
        <v>2018</v>
      </c>
      <c r="B135" s="16" t="s">
        <v>162</v>
      </c>
      <c r="C135" s="16" t="s">
        <v>458</v>
      </c>
      <c r="D135" s="18">
        <v>33986.315875</v>
      </c>
    </row>
    <row r="136" spans="1:4" x14ac:dyDescent="0.2">
      <c r="A136" s="16">
        <v>2018</v>
      </c>
      <c r="B136" s="16" t="s">
        <v>137</v>
      </c>
      <c r="C136" s="16" t="s">
        <v>239</v>
      </c>
      <c r="D136" s="18">
        <v>33868.722768532498</v>
      </c>
    </row>
    <row r="137" spans="1:4" x14ac:dyDescent="0.2">
      <c r="A137" s="16">
        <v>2018</v>
      </c>
      <c r="B137" s="16" t="s">
        <v>178</v>
      </c>
      <c r="C137" s="16" t="s">
        <v>467</v>
      </c>
      <c r="D137" s="18">
        <v>33413.615384615397</v>
      </c>
    </row>
    <row r="138" spans="1:4" x14ac:dyDescent="0.2">
      <c r="A138" s="16">
        <v>2018</v>
      </c>
      <c r="B138" s="16" t="s">
        <v>207</v>
      </c>
      <c r="C138" s="16" t="s">
        <v>401</v>
      </c>
      <c r="D138" s="18">
        <v>32350.615947368398</v>
      </c>
    </row>
    <row r="139" spans="1:4" x14ac:dyDescent="0.2">
      <c r="A139" s="16">
        <v>2018</v>
      </c>
      <c r="B139" s="16" t="s">
        <v>156</v>
      </c>
      <c r="C139" s="16" t="s">
        <v>37</v>
      </c>
      <c r="D139" s="18">
        <v>32208.1125179302</v>
      </c>
    </row>
    <row r="140" spans="1:4" x14ac:dyDescent="0.2">
      <c r="A140" s="16">
        <v>2018</v>
      </c>
      <c r="B140" s="16" t="s">
        <v>148</v>
      </c>
      <c r="C140" s="16" t="s">
        <v>16</v>
      </c>
      <c r="D140" s="18">
        <v>32183.346668469199</v>
      </c>
    </row>
    <row r="141" spans="1:4" x14ac:dyDescent="0.2">
      <c r="A141" s="16">
        <v>2018</v>
      </c>
      <c r="B141" s="16" t="s">
        <v>188</v>
      </c>
      <c r="C141" s="16" t="s">
        <v>402</v>
      </c>
      <c r="D141" s="18">
        <v>31230.368000578801</v>
      </c>
    </row>
    <row r="142" spans="1:4" x14ac:dyDescent="0.2">
      <c r="A142" s="16">
        <v>2018</v>
      </c>
      <c r="B142" s="16" t="s">
        <v>399</v>
      </c>
      <c r="C142" s="16" t="s">
        <v>400</v>
      </c>
      <c r="D142" s="18">
        <v>29582.608695652201</v>
      </c>
    </row>
    <row r="143" spans="1:4" x14ac:dyDescent="0.2">
      <c r="A143" s="16">
        <v>2018</v>
      </c>
      <c r="B143" s="16" t="s">
        <v>373</v>
      </c>
      <c r="C143" s="16" t="s">
        <v>374</v>
      </c>
      <c r="D143" s="18">
        <v>29566.765401898701</v>
      </c>
    </row>
    <row r="144" spans="1:4" x14ac:dyDescent="0.2">
      <c r="A144" s="16">
        <v>2018</v>
      </c>
      <c r="B144" s="16" t="s">
        <v>118</v>
      </c>
      <c r="C144" s="16" t="s">
        <v>326</v>
      </c>
      <c r="D144" s="18">
        <v>29069.498719486</v>
      </c>
    </row>
    <row r="145" spans="1:4" x14ac:dyDescent="0.2">
      <c r="A145" s="16">
        <v>2018</v>
      </c>
      <c r="B145" s="16" t="s">
        <v>306</v>
      </c>
      <c r="C145" s="16" t="s">
        <v>307</v>
      </c>
      <c r="D145" s="18">
        <v>28835.152140971499</v>
      </c>
    </row>
    <row r="146" spans="1:4" x14ac:dyDescent="0.2">
      <c r="A146" s="16">
        <v>2018</v>
      </c>
      <c r="B146" s="16" t="s">
        <v>120</v>
      </c>
      <c r="C146" s="16" t="s">
        <v>328</v>
      </c>
      <c r="D146" s="18">
        <v>28686.5538369036</v>
      </c>
    </row>
    <row r="147" spans="1:4" x14ac:dyDescent="0.2">
      <c r="A147" s="16">
        <v>2018</v>
      </c>
      <c r="B147" s="16" t="s">
        <v>308</v>
      </c>
      <c r="C147" s="16" t="s">
        <v>423</v>
      </c>
      <c r="D147" s="18">
        <v>28388.371193560099</v>
      </c>
    </row>
    <row r="148" spans="1:4" x14ac:dyDescent="0.2">
      <c r="A148" s="16">
        <v>2018</v>
      </c>
      <c r="B148" s="16" t="s">
        <v>192</v>
      </c>
      <c r="C148" s="16" t="s">
        <v>41</v>
      </c>
      <c r="D148" s="18">
        <v>27639.7852071489</v>
      </c>
    </row>
    <row r="149" spans="1:4" x14ac:dyDescent="0.2">
      <c r="A149" s="16">
        <v>2018</v>
      </c>
      <c r="B149" s="16" t="s">
        <v>68</v>
      </c>
      <c r="C149" s="16" t="s">
        <v>27</v>
      </c>
      <c r="D149" s="18">
        <v>27275.671728186699</v>
      </c>
    </row>
    <row r="150" spans="1:4" x14ac:dyDescent="0.2">
      <c r="A150" s="16">
        <v>2018</v>
      </c>
      <c r="B150" s="16" t="s">
        <v>348</v>
      </c>
      <c r="C150" s="16" t="s">
        <v>349</v>
      </c>
      <c r="D150" s="18">
        <v>27084.857291357999</v>
      </c>
    </row>
    <row r="151" spans="1:4" x14ac:dyDescent="0.2">
      <c r="A151" s="16">
        <v>2018</v>
      </c>
      <c r="B151" s="16" t="s">
        <v>144</v>
      </c>
      <c r="C151" s="16" t="s">
        <v>34</v>
      </c>
      <c r="D151" s="18">
        <v>25816.740249097998</v>
      </c>
    </row>
    <row r="152" spans="1:4" x14ac:dyDescent="0.2">
      <c r="A152" s="16">
        <v>2018</v>
      </c>
      <c r="B152" s="16" t="s">
        <v>83</v>
      </c>
      <c r="C152" s="16" t="s">
        <v>215</v>
      </c>
      <c r="D152" s="18">
        <v>25731.260501287601</v>
      </c>
    </row>
    <row r="153" spans="1:4" x14ac:dyDescent="0.2">
      <c r="A153" s="16">
        <v>2018</v>
      </c>
      <c r="B153" s="16" t="s">
        <v>107</v>
      </c>
      <c r="C153" s="16" t="s">
        <v>9</v>
      </c>
      <c r="D153" s="18">
        <v>25131.597910922101</v>
      </c>
    </row>
    <row r="154" spans="1:4" x14ac:dyDescent="0.2">
      <c r="A154" s="16">
        <v>2018</v>
      </c>
      <c r="B154" s="16" t="s">
        <v>292</v>
      </c>
      <c r="C154" s="16" t="s">
        <v>293</v>
      </c>
      <c r="D154" s="18">
        <v>24978.551145552599</v>
      </c>
    </row>
    <row r="155" spans="1:4" x14ac:dyDescent="0.2">
      <c r="A155" s="16">
        <v>2018</v>
      </c>
      <c r="B155" s="16" t="s">
        <v>179</v>
      </c>
      <c r="C155" s="16" t="s">
        <v>387</v>
      </c>
      <c r="D155" s="18">
        <v>24905.797736636599</v>
      </c>
    </row>
    <row r="156" spans="1:4" x14ac:dyDescent="0.2">
      <c r="A156" s="16">
        <v>2018</v>
      </c>
      <c r="B156" s="16" t="s">
        <v>194</v>
      </c>
      <c r="C156" s="16" t="s">
        <v>414</v>
      </c>
      <c r="D156" s="18">
        <v>24896.6568295344</v>
      </c>
    </row>
    <row r="157" spans="1:4" x14ac:dyDescent="0.2">
      <c r="A157" s="16">
        <v>2018</v>
      </c>
      <c r="B157" s="16" t="s">
        <v>184</v>
      </c>
      <c r="C157" s="16" t="s">
        <v>396</v>
      </c>
      <c r="D157" s="18">
        <v>24519.726197339602</v>
      </c>
    </row>
    <row r="158" spans="1:4" x14ac:dyDescent="0.2">
      <c r="A158" s="16">
        <v>2018</v>
      </c>
      <c r="B158" s="16" t="s">
        <v>309</v>
      </c>
      <c r="C158" s="16" t="s">
        <v>310</v>
      </c>
      <c r="D158" s="18">
        <v>23945.2155591146</v>
      </c>
    </row>
    <row r="159" spans="1:4" x14ac:dyDescent="0.2">
      <c r="A159" s="16">
        <v>2018</v>
      </c>
      <c r="B159" s="16" t="s">
        <v>181</v>
      </c>
      <c r="C159" s="16" t="s">
        <v>393</v>
      </c>
      <c r="D159" s="18">
        <v>23653.642551213401</v>
      </c>
    </row>
    <row r="160" spans="1:4" x14ac:dyDescent="0.2">
      <c r="A160" s="16">
        <v>2018</v>
      </c>
      <c r="B160" s="16" t="s">
        <v>106</v>
      </c>
      <c r="C160" s="16" t="s">
        <v>317</v>
      </c>
      <c r="D160" s="18">
        <v>23630.729301207099</v>
      </c>
    </row>
    <row r="161" spans="1:4" x14ac:dyDescent="0.2">
      <c r="A161" s="16">
        <v>2018</v>
      </c>
      <c r="B161" s="16" t="s">
        <v>70</v>
      </c>
      <c r="C161" s="16" t="s">
        <v>277</v>
      </c>
      <c r="D161" s="18">
        <v>23304.405224441402</v>
      </c>
    </row>
    <row r="162" spans="1:4" x14ac:dyDescent="0.2">
      <c r="A162" s="16">
        <v>2018</v>
      </c>
      <c r="B162" s="16" t="s">
        <v>172</v>
      </c>
      <c r="C162" s="16" t="s">
        <v>384</v>
      </c>
      <c r="D162" s="18">
        <v>23112.862920974399</v>
      </c>
    </row>
    <row r="163" spans="1:4" x14ac:dyDescent="0.2">
      <c r="A163" s="16">
        <v>2018</v>
      </c>
      <c r="B163" s="16" t="s">
        <v>154</v>
      </c>
      <c r="C163" s="16" t="s">
        <v>365</v>
      </c>
      <c r="D163" s="18">
        <v>22466.334090772401</v>
      </c>
    </row>
    <row r="164" spans="1:4" x14ac:dyDescent="0.2">
      <c r="A164" s="16">
        <v>2018</v>
      </c>
      <c r="B164" s="16" t="s">
        <v>465</v>
      </c>
      <c r="C164" s="16" t="s">
        <v>466</v>
      </c>
      <c r="D164" s="18">
        <v>22377.181818181802</v>
      </c>
    </row>
    <row r="165" spans="1:4" x14ac:dyDescent="0.2">
      <c r="A165" s="16">
        <v>2018</v>
      </c>
      <c r="B165" s="16" t="s">
        <v>323</v>
      </c>
      <c r="C165" s="16" t="s">
        <v>324</v>
      </c>
      <c r="D165" s="18">
        <v>22321.100504813301</v>
      </c>
    </row>
    <row r="166" spans="1:4" x14ac:dyDescent="0.2">
      <c r="A166" s="16">
        <v>2018</v>
      </c>
      <c r="B166" s="16" t="s">
        <v>78</v>
      </c>
      <c r="C166" s="16" t="s">
        <v>219</v>
      </c>
      <c r="D166" s="18">
        <v>22189.570874966601</v>
      </c>
    </row>
    <row r="167" spans="1:4" x14ac:dyDescent="0.2">
      <c r="A167" s="16">
        <v>2018</v>
      </c>
      <c r="B167" s="16" t="s">
        <v>287</v>
      </c>
      <c r="C167" s="16" t="s">
        <v>288</v>
      </c>
      <c r="D167" s="18">
        <v>22053.052760381001</v>
      </c>
    </row>
    <row r="168" spans="1:4" x14ac:dyDescent="0.2">
      <c r="A168" s="16">
        <v>2018</v>
      </c>
      <c r="B168" s="16" t="s">
        <v>152</v>
      </c>
      <c r="C168" s="16" t="s">
        <v>363</v>
      </c>
      <c r="D168" s="18">
        <v>21869.331482812999</v>
      </c>
    </row>
    <row r="169" spans="1:4" x14ac:dyDescent="0.2">
      <c r="A169" s="16">
        <v>2018</v>
      </c>
      <c r="B169" s="16" t="s">
        <v>173</v>
      </c>
      <c r="C169" s="16" t="s">
        <v>21</v>
      </c>
      <c r="D169" s="18">
        <v>21724.959434323799</v>
      </c>
    </row>
    <row r="170" spans="1:4" x14ac:dyDescent="0.2">
      <c r="A170" s="16">
        <v>2018</v>
      </c>
      <c r="B170" s="16" t="s">
        <v>158</v>
      </c>
      <c r="C170" s="16" t="s">
        <v>17</v>
      </c>
      <c r="D170" s="18">
        <v>21419.1661727477</v>
      </c>
    </row>
    <row r="171" spans="1:4" x14ac:dyDescent="0.2">
      <c r="A171" s="16">
        <v>2018</v>
      </c>
      <c r="B171" s="16" t="s">
        <v>76</v>
      </c>
      <c r="C171" s="16" t="s">
        <v>281</v>
      </c>
      <c r="D171" s="18">
        <v>20633.6868511668</v>
      </c>
    </row>
    <row r="172" spans="1:4" x14ac:dyDescent="0.2">
      <c r="A172" s="16">
        <v>2018</v>
      </c>
      <c r="B172" s="16" t="s">
        <v>183</v>
      </c>
      <c r="C172" s="16" t="s">
        <v>395</v>
      </c>
      <c r="D172" s="18">
        <v>20610.798125077701</v>
      </c>
    </row>
    <row r="173" spans="1:4" x14ac:dyDescent="0.2">
      <c r="A173" s="16">
        <v>2018</v>
      </c>
      <c r="B173" s="16" t="s">
        <v>108</v>
      </c>
      <c r="C173" s="16" t="s">
        <v>31</v>
      </c>
      <c r="D173" s="18">
        <v>20156.714252526599</v>
      </c>
    </row>
    <row r="174" spans="1:4" x14ac:dyDescent="0.2">
      <c r="A174" s="16">
        <v>2018</v>
      </c>
      <c r="B174" s="16" t="s">
        <v>136</v>
      </c>
      <c r="C174" s="16" t="s">
        <v>35</v>
      </c>
      <c r="D174" s="18">
        <v>19896.450494894299</v>
      </c>
    </row>
    <row r="175" spans="1:4" x14ac:dyDescent="0.2">
      <c r="A175" s="16">
        <v>2018</v>
      </c>
      <c r="B175" s="16" t="s">
        <v>58</v>
      </c>
      <c r="C175" s="16" t="s">
        <v>267</v>
      </c>
      <c r="D175" s="18">
        <v>19733.8636363636</v>
      </c>
    </row>
    <row r="176" spans="1:4" x14ac:dyDescent="0.2">
      <c r="A176" s="16">
        <v>2018</v>
      </c>
      <c r="B176" s="16" t="s">
        <v>409</v>
      </c>
      <c r="C176" s="16" t="s">
        <v>410</v>
      </c>
      <c r="D176" s="18">
        <v>19628.318584070799</v>
      </c>
    </row>
    <row r="177" spans="1:4" x14ac:dyDescent="0.2">
      <c r="A177" s="16">
        <v>2018</v>
      </c>
      <c r="B177" s="16" t="s">
        <v>119</v>
      </c>
      <c r="C177" s="16" t="s">
        <v>327</v>
      </c>
      <c r="D177" s="18">
        <v>19552.7586703903</v>
      </c>
    </row>
    <row r="178" spans="1:4" x14ac:dyDescent="0.2">
      <c r="A178" s="16">
        <v>2018</v>
      </c>
      <c r="B178" s="16" t="s">
        <v>171</v>
      </c>
      <c r="C178" s="16" t="s">
        <v>379</v>
      </c>
      <c r="D178" s="18">
        <v>19038.901025576</v>
      </c>
    </row>
    <row r="179" spans="1:4" x14ac:dyDescent="0.2">
      <c r="A179" s="16">
        <v>2018</v>
      </c>
      <c r="B179" s="16" t="s">
        <v>61</v>
      </c>
      <c r="C179" s="16" t="s">
        <v>270</v>
      </c>
      <c r="D179" s="18">
        <v>18954.409189343802</v>
      </c>
    </row>
    <row r="180" spans="1:4" x14ac:dyDescent="0.2">
      <c r="A180" s="16">
        <v>2018</v>
      </c>
      <c r="B180" s="16" t="s">
        <v>64</v>
      </c>
      <c r="C180" s="16" t="s">
        <v>271</v>
      </c>
      <c r="D180" s="18">
        <v>18527.013009396502</v>
      </c>
    </row>
    <row r="181" spans="1:4" x14ac:dyDescent="0.2">
      <c r="A181" s="16">
        <v>2018</v>
      </c>
      <c r="B181" s="16" t="s">
        <v>145</v>
      </c>
      <c r="C181" s="16" t="s">
        <v>355</v>
      </c>
      <c r="D181" s="18">
        <v>18047.148573766499</v>
      </c>
    </row>
    <row r="182" spans="1:4" x14ac:dyDescent="0.2">
      <c r="A182" s="16">
        <v>2018</v>
      </c>
      <c r="B182" s="16" t="s">
        <v>75</v>
      </c>
      <c r="C182" s="16" t="s">
        <v>280</v>
      </c>
      <c r="D182" s="18">
        <v>17555.5504295994</v>
      </c>
    </row>
    <row r="183" spans="1:4" x14ac:dyDescent="0.2">
      <c r="A183" s="16">
        <v>2018</v>
      </c>
      <c r="B183" s="16" t="s">
        <v>91</v>
      </c>
      <c r="C183" s="16" t="s">
        <v>4</v>
      </c>
      <c r="D183" s="18">
        <v>17479.552586100701</v>
      </c>
    </row>
    <row r="184" spans="1:4" x14ac:dyDescent="0.2">
      <c r="A184" s="16">
        <v>2018</v>
      </c>
      <c r="B184" s="16" t="s">
        <v>126</v>
      </c>
      <c r="C184" s="16" t="s">
        <v>13</v>
      </c>
      <c r="D184" s="18">
        <v>17451.612660065999</v>
      </c>
    </row>
    <row r="185" spans="1:4" x14ac:dyDescent="0.2">
      <c r="A185" s="16">
        <v>2018</v>
      </c>
      <c r="B185" s="16" t="s">
        <v>353</v>
      </c>
      <c r="C185" s="16" t="s">
        <v>354</v>
      </c>
      <c r="D185" s="18">
        <v>17442.5084753253</v>
      </c>
    </row>
    <row r="186" spans="1:4" x14ac:dyDescent="0.2">
      <c r="A186" s="16">
        <v>2018</v>
      </c>
      <c r="B186" s="16" t="s">
        <v>65</v>
      </c>
      <c r="C186" s="16" t="s">
        <v>272</v>
      </c>
      <c r="D186" s="18">
        <v>17359.3073538178</v>
      </c>
    </row>
    <row r="187" spans="1:4" x14ac:dyDescent="0.2">
      <c r="A187" s="16">
        <v>2018</v>
      </c>
      <c r="B187" s="16" t="s">
        <v>262</v>
      </c>
      <c r="C187" s="16" t="s">
        <v>421</v>
      </c>
      <c r="D187" s="18">
        <v>16697.628000000001</v>
      </c>
    </row>
    <row r="188" spans="1:4" x14ac:dyDescent="0.2">
      <c r="A188" s="16">
        <v>2018</v>
      </c>
      <c r="B188" s="16" t="s">
        <v>336</v>
      </c>
      <c r="C188" s="16" t="s">
        <v>337</v>
      </c>
      <c r="D188" s="18">
        <v>16692.393156875401</v>
      </c>
    </row>
    <row r="189" spans="1:4" x14ac:dyDescent="0.2">
      <c r="A189" s="16">
        <v>2018</v>
      </c>
      <c r="B189" s="16" t="s">
        <v>51</v>
      </c>
      <c r="C189" s="16" t="s">
        <v>258</v>
      </c>
      <c r="D189" s="18">
        <v>15276.420754664799</v>
      </c>
    </row>
    <row r="190" spans="1:4" x14ac:dyDescent="0.2">
      <c r="A190" s="16">
        <v>2018</v>
      </c>
      <c r="B190" s="16" t="s">
        <v>128</v>
      </c>
      <c r="C190" s="16" t="s">
        <v>12</v>
      </c>
      <c r="D190" s="18">
        <v>15074.609128131</v>
      </c>
    </row>
    <row r="191" spans="1:4" x14ac:dyDescent="0.2">
      <c r="A191" s="16">
        <v>2018</v>
      </c>
      <c r="B191" s="16" t="s">
        <v>193</v>
      </c>
      <c r="C191" s="16" t="s">
        <v>413</v>
      </c>
      <c r="D191" s="18">
        <v>15020.9865378011</v>
      </c>
    </row>
    <row r="192" spans="1:4" x14ac:dyDescent="0.2">
      <c r="A192" s="16">
        <v>2018</v>
      </c>
      <c r="B192" s="16" t="s">
        <v>138</v>
      </c>
      <c r="C192" s="16" t="s">
        <v>343</v>
      </c>
      <c r="D192" s="18">
        <v>14635.8925207763</v>
      </c>
    </row>
    <row r="193" spans="1:4" x14ac:dyDescent="0.2">
      <c r="A193" s="16">
        <v>2018</v>
      </c>
      <c r="B193" s="16" t="s">
        <v>315</v>
      </c>
      <c r="C193" s="16" t="s">
        <v>316</v>
      </c>
      <c r="D193" s="18">
        <v>13980.391167387301</v>
      </c>
    </row>
    <row r="194" spans="1:4" x14ac:dyDescent="0.2">
      <c r="A194" s="16">
        <v>2018</v>
      </c>
      <c r="B194" s="16" t="s">
        <v>164</v>
      </c>
      <c r="C194" s="16" t="s">
        <v>19</v>
      </c>
      <c r="D194" s="18">
        <v>13011.807111403399</v>
      </c>
    </row>
    <row r="195" spans="1:4" x14ac:dyDescent="0.2">
      <c r="A195" s="16">
        <v>2018</v>
      </c>
      <c r="B195" s="16" t="s">
        <v>185</v>
      </c>
      <c r="C195" s="16" t="s">
        <v>397</v>
      </c>
      <c r="D195" s="18">
        <v>12886.1606416018</v>
      </c>
    </row>
    <row r="196" spans="1:4" x14ac:dyDescent="0.2">
      <c r="A196" s="16">
        <v>2018</v>
      </c>
      <c r="B196" s="16" t="s">
        <v>311</v>
      </c>
      <c r="C196" s="16" t="s">
        <v>312</v>
      </c>
      <c r="D196" s="18">
        <v>12390.862870617701</v>
      </c>
    </row>
    <row r="197" spans="1:4" x14ac:dyDescent="0.2">
      <c r="A197" s="16">
        <v>2018</v>
      </c>
      <c r="B197" s="16" t="s">
        <v>175</v>
      </c>
      <c r="C197" s="16" t="s">
        <v>241</v>
      </c>
      <c r="D197" s="18">
        <v>11372</v>
      </c>
    </row>
    <row r="198" spans="1:4" x14ac:dyDescent="0.2">
      <c r="A198" s="16">
        <v>2018</v>
      </c>
      <c r="B198" s="16" t="s">
        <v>377</v>
      </c>
      <c r="C198" s="16" t="s">
        <v>378</v>
      </c>
      <c r="D198" s="18">
        <v>11197.265834516</v>
      </c>
    </row>
    <row r="199" spans="1:4" x14ac:dyDescent="0.2">
      <c r="A199" s="16">
        <v>2018</v>
      </c>
      <c r="B199" s="16" t="s">
        <v>125</v>
      </c>
      <c r="C199" s="16" t="s">
        <v>335</v>
      </c>
      <c r="D199" s="18">
        <v>11094.568380577201</v>
      </c>
    </row>
    <row r="200" spans="1:4" x14ac:dyDescent="0.2">
      <c r="A200" s="16">
        <v>2018</v>
      </c>
      <c r="B200" s="16" t="s">
        <v>463</v>
      </c>
      <c r="C200" s="16" t="s">
        <v>464</v>
      </c>
      <c r="D200" s="18">
        <v>10742.248883333299</v>
      </c>
    </row>
    <row r="201" spans="1:4" x14ac:dyDescent="0.2">
      <c r="A201" s="16">
        <v>2018</v>
      </c>
      <c r="B201" s="16" t="s">
        <v>110</v>
      </c>
      <c r="C201" s="16" t="s">
        <v>30</v>
      </c>
      <c r="D201" s="18">
        <v>10336.8753023606</v>
      </c>
    </row>
    <row r="202" spans="1:4" x14ac:dyDescent="0.2">
      <c r="A202" s="16">
        <v>2018</v>
      </c>
      <c r="B202" s="16" t="s">
        <v>203</v>
      </c>
      <c r="C202" s="16" t="s">
        <v>233</v>
      </c>
      <c r="D202" s="18">
        <v>10073.8342758621</v>
      </c>
    </row>
    <row r="203" spans="1:4" x14ac:dyDescent="0.2">
      <c r="A203" s="16">
        <v>2018</v>
      </c>
      <c r="B203" s="16" t="s">
        <v>142</v>
      </c>
      <c r="C203" s="16" t="s">
        <v>352</v>
      </c>
      <c r="D203" s="18">
        <v>10039.269903289</v>
      </c>
    </row>
    <row r="204" spans="1:4" x14ac:dyDescent="0.2">
      <c r="A204" s="16">
        <v>2018</v>
      </c>
      <c r="B204" s="16" t="s">
        <v>59</v>
      </c>
      <c r="C204" s="16" t="s">
        <v>268</v>
      </c>
      <c r="D204" s="18">
        <v>9973.7908811924608</v>
      </c>
    </row>
    <row r="205" spans="1:4" x14ac:dyDescent="0.2">
      <c r="A205" s="16">
        <v>2018</v>
      </c>
      <c r="B205" s="16" t="s">
        <v>461</v>
      </c>
      <c r="C205" s="16" t="s">
        <v>462</v>
      </c>
      <c r="D205" s="18">
        <v>9458.6470588235297</v>
      </c>
    </row>
    <row r="206" spans="1:4" x14ac:dyDescent="0.2">
      <c r="A206" s="16">
        <v>2018</v>
      </c>
      <c r="B206" s="16" t="s">
        <v>123</v>
      </c>
      <c r="C206" s="16" t="s">
        <v>330</v>
      </c>
      <c r="D206" s="18">
        <v>9263.0688119162605</v>
      </c>
    </row>
    <row r="207" spans="1:4" x14ac:dyDescent="0.2">
      <c r="A207" s="16">
        <v>2018</v>
      </c>
      <c r="B207" s="16" t="s">
        <v>190</v>
      </c>
      <c r="C207" s="16" t="s">
        <v>405</v>
      </c>
      <c r="D207" s="18">
        <v>9246.1084769512509</v>
      </c>
    </row>
    <row r="208" spans="1:4" x14ac:dyDescent="0.2">
      <c r="A208" s="16">
        <v>2018</v>
      </c>
      <c r="B208" s="16" t="s">
        <v>157</v>
      </c>
      <c r="C208" s="16" t="s">
        <v>366</v>
      </c>
      <c r="D208" s="18">
        <v>8828.1232591777407</v>
      </c>
    </row>
    <row r="209" spans="1:4" x14ac:dyDescent="0.2">
      <c r="A209" s="16">
        <v>2018</v>
      </c>
      <c r="B209" s="16" t="s">
        <v>131</v>
      </c>
      <c r="C209" s="16" t="s">
        <v>339</v>
      </c>
      <c r="D209" s="18">
        <v>8408.0816082352594</v>
      </c>
    </row>
    <row r="210" spans="1:4" x14ac:dyDescent="0.2">
      <c r="A210" s="16">
        <v>2018</v>
      </c>
      <c r="B210" s="16" t="s">
        <v>133</v>
      </c>
      <c r="C210" s="16" t="s">
        <v>340</v>
      </c>
      <c r="D210" s="18">
        <v>5851.8510442260404</v>
      </c>
    </row>
    <row r="211" spans="1:4" x14ac:dyDescent="0.2">
      <c r="A211" s="16">
        <v>2018</v>
      </c>
      <c r="B211" s="16" t="s">
        <v>180</v>
      </c>
      <c r="C211" s="16" t="s">
        <v>392</v>
      </c>
      <c r="D211" s="18">
        <v>4901.7264791891703</v>
      </c>
    </row>
    <row r="212" spans="1:4" x14ac:dyDescent="0.2">
      <c r="A212" s="16">
        <v>2018</v>
      </c>
      <c r="B212" s="16" t="s">
        <v>200</v>
      </c>
      <c r="C212" s="16" t="s">
        <v>225</v>
      </c>
      <c r="D212" s="18">
        <v>4718.0333333333301</v>
      </c>
    </row>
  </sheetData>
  <pageMargins left="0.7" right="0.7" top="0.75" bottom="0.75" header="0.3" footer="0.3"/>
  <pageSetup paperSize="9" orientation="portrait" horizontalDpi="300" verticalDpi="300"/>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48ADD-2B08-8143-8B8D-8F5D12498BDC}">
  <dimension ref="A1:E212"/>
  <sheetViews>
    <sheetView workbookViewId="0">
      <selection activeCell="H14" sqref="H14"/>
    </sheetView>
  </sheetViews>
  <sheetFormatPr baseColWidth="10" defaultRowHeight="15" x14ac:dyDescent="0.2"/>
  <cols>
    <col min="1" max="1" width="10.83203125" style="16"/>
    <col min="2" max="2" width="14" style="16" customWidth="1"/>
    <col min="3" max="3" width="14.5" style="16" customWidth="1"/>
    <col min="4" max="16384" width="10.83203125" style="16"/>
  </cols>
  <sheetData>
    <row r="1" spans="1:5" x14ac:dyDescent="0.2">
      <c r="A1" s="16" t="s">
        <v>44</v>
      </c>
      <c r="B1" s="16" t="s">
        <v>456</v>
      </c>
      <c r="C1" s="16" t="s">
        <v>457</v>
      </c>
      <c r="D1" s="16" t="s">
        <v>453</v>
      </c>
      <c r="E1" s="16" t="s">
        <v>527</v>
      </c>
    </row>
    <row r="2" spans="1:5" x14ac:dyDescent="0.2">
      <c r="A2" s="16">
        <v>2018</v>
      </c>
      <c r="B2" s="16" t="s">
        <v>67</v>
      </c>
      <c r="C2" s="16" t="s">
        <v>273</v>
      </c>
      <c r="D2" s="16">
        <v>-18.0304996619154</v>
      </c>
      <c r="E2" s="69">
        <f>Table3[[#This Row],[etr_paid]]/100</f>
        <v>-0.180304996619154</v>
      </c>
    </row>
    <row r="3" spans="1:5" x14ac:dyDescent="0.2">
      <c r="A3" s="16">
        <v>2018</v>
      </c>
      <c r="B3" s="16" t="s">
        <v>97</v>
      </c>
      <c r="C3" s="16" t="s">
        <v>302</v>
      </c>
      <c r="D3" s="16">
        <v>-2.4103156554457601</v>
      </c>
      <c r="E3" s="69">
        <f>Table3[[#This Row],[etr_paid]]/100</f>
        <v>-2.4103156554457602E-2</v>
      </c>
    </row>
    <row r="4" spans="1:5" x14ac:dyDescent="0.2">
      <c r="A4" s="16">
        <v>2018</v>
      </c>
      <c r="B4" s="16" t="s">
        <v>162</v>
      </c>
      <c r="C4" s="16" t="s">
        <v>458</v>
      </c>
      <c r="D4" s="16">
        <v>-1.1710056746478701</v>
      </c>
      <c r="E4" s="69">
        <f>Table3[[#This Row],[etr_paid]]/100</f>
        <v>-1.1710056746478702E-2</v>
      </c>
    </row>
    <row r="5" spans="1:5" x14ac:dyDescent="0.2">
      <c r="A5" s="16">
        <v>2018</v>
      </c>
      <c r="B5" s="16" t="s">
        <v>265</v>
      </c>
      <c r="C5" s="16" t="s">
        <v>266</v>
      </c>
      <c r="D5" s="16">
        <v>-0.21530194820415399</v>
      </c>
      <c r="E5" s="69">
        <f>Table3[[#This Row],[etr_paid]]/100</f>
        <v>-2.1530194820415399E-3</v>
      </c>
    </row>
    <row r="6" spans="1:5" x14ac:dyDescent="0.2">
      <c r="A6" s="16">
        <v>2018</v>
      </c>
      <c r="B6" s="16" t="s">
        <v>198</v>
      </c>
      <c r="C6" s="16" t="s">
        <v>223</v>
      </c>
      <c r="D6" s="16">
        <v>0</v>
      </c>
      <c r="E6" s="69">
        <f>Table3[[#This Row],[etr_paid]]/100</f>
        <v>0</v>
      </c>
    </row>
    <row r="7" spans="1:5" x14ac:dyDescent="0.2">
      <c r="A7" s="16">
        <v>2018</v>
      </c>
      <c r="B7" s="16" t="s">
        <v>285</v>
      </c>
      <c r="C7" s="16" t="s">
        <v>286</v>
      </c>
      <c r="D7" s="16">
        <v>0</v>
      </c>
      <c r="E7" s="69">
        <f>Table3[[#This Row],[etr_paid]]/100</f>
        <v>0</v>
      </c>
    </row>
    <row r="8" spans="1:5" x14ac:dyDescent="0.2">
      <c r="A8" s="16">
        <v>2018</v>
      </c>
      <c r="B8" s="16" t="s">
        <v>135</v>
      </c>
      <c r="C8" s="16" t="s">
        <v>342</v>
      </c>
      <c r="D8" s="16">
        <v>0</v>
      </c>
      <c r="E8" s="69">
        <f>Table3[[#This Row],[etr_paid]]/100</f>
        <v>0</v>
      </c>
    </row>
    <row r="9" spans="1:5" x14ac:dyDescent="0.2">
      <c r="A9" s="16">
        <v>2018</v>
      </c>
      <c r="B9" s="16" t="s">
        <v>459</v>
      </c>
      <c r="C9" s="16" t="s">
        <v>460</v>
      </c>
      <c r="D9" s="16">
        <v>0</v>
      </c>
      <c r="E9" s="69">
        <f>Table3[[#This Row],[etr_paid]]/100</f>
        <v>0</v>
      </c>
    </row>
    <row r="10" spans="1:5" x14ac:dyDescent="0.2">
      <c r="A10" s="16">
        <v>2018</v>
      </c>
      <c r="B10" s="16" t="s">
        <v>461</v>
      </c>
      <c r="C10" s="16" t="s">
        <v>462</v>
      </c>
      <c r="D10" s="16">
        <v>0</v>
      </c>
      <c r="E10" s="69">
        <f>Table3[[#This Row],[etr_paid]]/100</f>
        <v>0</v>
      </c>
    </row>
    <row r="11" spans="1:5" x14ac:dyDescent="0.2">
      <c r="A11" s="16">
        <v>2018</v>
      </c>
      <c r="B11" s="16" t="s">
        <v>463</v>
      </c>
      <c r="C11" s="16" t="s">
        <v>464</v>
      </c>
      <c r="D11" s="16">
        <v>0</v>
      </c>
      <c r="E11" s="69">
        <f>Table3[[#This Row],[etr_paid]]/100</f>
        <v>0</v>
      </c>
    </row>
    <row r="12" spans="1:5" x14ac:dyDescent="0.2">
      <c r="A12" s="16">
        <v>2018</v>
      </c>
      <c r="B12" s="16" t="s">
        <v>175</v>
      </c>
      <c r="C12" s="16" t="s">
        <v>241</v>
      </c>
      <c r="D12" s="16">
        <v>0</v>
      </c>
      <c r="E12" s="69">
        <f>Table3[[#This Row],[etr_paid]]/100</f>
        <v>0</v>
      </c>
    </row>
    <row r="13" spans="1:5" x14ac:dyDescent="0.2">
      <c r="A13" s="16">
        <v>2018</v>
      </c>
      <c r="B13" s="16" t="s">
        <v>465</v>
      </c>
      <c r="C13" s="16" t="s">
        <v>466</v>
      </c>
      <c r="D13" s="16">
        <v>0</v>
      </c>
      <c r="E13" s="69">
        <f>Table3[[#This Row],[etr_paid]]/100</f>
        <v>0</v>
      </c>
    </row>
    <row r="14" spans="1:5" x14ac:dyDescent="0.2">
      <c r="A14" s="16">
        <v>2018</v>
      </c>
      <c r="B14" s="16" t="s">
        <v>176</v>
      </c>
      <c r="C14" s="16" t="s">
        <v>243</v>
      </c>
      <c r="D14" s="16">
        <v>8.0196935427949499E-4</v>
      </c>
      <c r="E14" s="69">
        <f>Table3[[#This Row],[etr_paid]]/100</f>
        <v>8.0196935427949499E-6</v>
      </c>
    </row>
    <row r="15" spans="1:5" x14ac:dyDescent="0.2">
      <c r="A15" s="16">
        <v>2018</v>
      </c>
      <c r="B15" s="16" t="s">
        <v>331</v>
      </c>
      <c r="C15" s="16" t="s">
        <v>332</v>
      </c>
      <c r="D15" s="16">
        <v>8.7054513773156799E-3</v>
      </c>
      <c r="E15" s="69">
        <f>Table3[[#This Row],[etr_paid]]/100</f>
        <v>8.7054513773156801E-5</v>
      </c>
    </row>
    <row r="16" spans="1:5" x14ac:dyDescent="0.2">
      <c r="A16" s="16">
        <v>2018</v>
      </c>
      <c r="B16" s="16" t="s">
        <v>137</v>
      </c>
      <c r="C16" s="16" t="s">
        <v>239</v>
      </c>
      <c r="D16" s="16">
        <v>4.2272991328548198E-2</v>
      </c>
      <c r="E16" s="69">
        <f>Table3[[#This Row],[etr_paid]]/100</f>
        <v>4.2272991328548196E-4</v>
      </c>
    </row>
    <row r="17" spans="1:5" x14ac:dyDescent="0.2">
      <c r="A17" s="16">
        <v>2018</v>
      </c>
      <c r="B17" s="16" t="s">
        <v>403</v>
      </c>
      <c r="C17" s="16" t="s">
        <v>404</v>
      </c>
      <c r="D17" s="16">
        <v>0.20473705110325399</v>
      </c>
      <c r="E17" s="69">
        <f>Table3[[#This Row],[etr_paid]]/100</f>
        <v>2.0473705110325398E-3</v>
      </c>
    </row>
    <row r="18" spans="1:5" x14ac:dyDescent="0.2">
      <c r="A18" s="16">
        <v>2018</v>
      </c>
      <c r="B18" s="16" t="s">
        <v>191</v>
      </c>
      <c r="C18" s="16" t="s">
        <v>406</v>
      </c>
      <c r="D18" s="16">
        <v>0.28509105518292899</v>
      </c>
      <c r="E18" s="69">
        <f>Table3[[#This Row],[etr_paid]]/100</f>
        <v>2.8509105518292901E-3</v>
      </c>
    </row>
    <row r="19" spans="1:5" x14ac:dyDescent="0.2">
      <c r="A19" s="16">
        <v>2018</v>
      </c>
      <c r="B19" s="16" t="s">
        <v>189</v>
      </c>
      <c r="C19" s="16" t="s">
        <v>230</v>
      </c>
      <c r="D19" s="16">
        <v>0.40435278192345098</v>
      </c>
      <c r="E19" s="69">
        <f>Table3[[#This Row],[etr_paid]]/100</f>
        <v>4.04352781923451E-3</v>
      </c>
    </row>
    <row r="20" spans="1:5" x14ac:dyDescent="0.2">
      <c r="A20" s="16">
        <v>2018</v>
      </c>
      <c r="B20" s="16" t="s">
        <v>62</v>
      </c>
      <c r="C20" s="16" t="s">
        <v>227</v>
      </c>
      <c r="D20" s="16">
        <v>0.56605531112371998</v>
      </c>
      <c r="E20" s="69">
        <f>Table3[[#This Row],[etr_paid]]/100</f>
        <v>5.6605531112371996E-3</v>
      </c>
    </row>
    <row r="21" spans="1:5" x14ac:dyDescent="0.2">
      <c r="A21" s="16">
        <v>2018</v>
      </c>
      <c r="B21" s="16" t="s">
        <v>318</v>
      </c>
      <c r="C21" s="16" t="s">
        <v>319</v>
      </c>
      <c r="D21" s="16">
        <v>0.60654902519166798</v>
      </c>
      <c r="E21" s="69">
        <f>Table3[[#This Row],[etr_paid]]/100</f>
        <v>6.06549025191668E-3</v>
      </c>
    </row>
    <row r="22" spans="1:5" x14ac:dyDescent="0.2">
      <c r="A22" s="16">
        <v>2018</v>
      </c>
      <c r="B22" s="16" t="s">
        <v>63</v>
      </c>
      <c r="C22" s="16" t="s">
        <v>226</v>
      </c>
      <c r="D22" s="16">
        <v>0.65217754557901797</v>
      </c>
      <c r="E22" s="69">
        <f>Table3[[#This Row],[etr_paid]]/100</f>
        <v>6.5217754557901795E-3</v>
      </c>
    </row>
    <row r="23" spans="1:5" x14ac:dyDescent="0.2">
      <c r="A23" s="16">
        <v>2018</v>
      </c>
      <c r="B23" s="16" t="s">
        <v>200</v>
      </c>
      <c r="C23" s="16" t="s">
        <v>225</v>
      </c>
      <c r="D23" s="16">
        <v>0.71498717686041502</v>
      </c>
      <c r="E23" s="69">
        <f>Table3[[#This Row],[etr_paid]]/100</f>
        <v>7.1498717686041503E-3</v>
      </c>
    </row>
    <row r="24" spans="1:5" x14ac:dyDescent="0.2">
      <c r="A24" s="16">
        <v>2018</v>
      </c>
      <c r="B24" s="16" t="s">
        <v>115</v>
      </c>
      <c r="C24" s="16" t="s">
        <v>232</v>
      </c>
      <c r="D24" s="16">
        <v>0.71810120517210796</v>
      </c>
      <c r="E24" s="69">
        <f>Table3[[#This Row],[etr_paid]]/100</f>
        <v>7.1810120517210793E-3</v>
      </c>
    </row>
    <row r="25" spans="1:5" x14ac:dyDescent="0.2">
      <c r="A25" s="16">
        <v>2018</v>
      </c>
      <c r="B25" s="16" t="s">
        <v>201</v>
      </c>
      <c r="C25" s="16" t="s">
        <v>228</v>
      </c>
      <c r="D25" s="16">
        <v>0.734967121616249</v>
      </c>
      <c r="E25" s="69">
        <f>Table3[[#This Row],[etr_paid]]/100</f>
        <v>7.3496712161624901E-3</v>
      </c>
    </row>
    <row r="26" spans="1:5" x14ac:dyDescent="0.2">
      <c r="A26" s="16">
        <v>2018</v>
      </c>
      <c r="B26" s="16" t="s">
        <v>100</v>
      </c>
      <c r="C26" s="16" t="s">
        <v>235</v>
      </c>
      <c r="D26" s="16">
        <v>0.89355753711322505</v>
      </c>
      <c r="E26" s="69">
        <f>Table3[[#This Row],[etr_paid]]/100</f>
        <v>8.9355753711322511E-3</v>
      </c>
    </row>
    <row r="27" spans="1:5" x14ac:dyDescent="0.2">
      <c r="A27" s="16">
        <v>2018</v>
      </c>
      <c r="B27" s="16" t="s">
        <v>199</v>
      </c>
      <c r="C27" s="16" t="s">
        <v>224</v>
      </c>
      <c r="D27" s="16">
        <v>0.91342920268295802</v>
      </c>
      <c r="E27" s="69">
        <f>Table3[[#This Row],[etr_paid]]/100</f>
        <v>9.1342920268295807E-3</v>
      </c>
    </row>
    <row r="28" spans="1:5" x14ac:dyDescent="0.2">
      <c r="A28" s="16">
        <v>2018</v>
      </c>
      <c r="B28" s="16" t="s">
        <v>64</v>
      </c>
      <c r="C28" s="16" t="s">
        <v>271</v>
      </c>
      <c r="D28" s="16">
        <v>1.1925596092283599</v>
      </c>
      <c r="E28" s="69">
        <f>Table3[[#This Row],[etr_paid]]/100</f>
        <v>1.1925596092283599E-2</v>
      </c>
    </row>
    <row r="29" spans="1:5" x14ac:dyDescent="0.2">
      <c r="A29" s="16">
        <v>2018</v>
      </c>
      <c r="B29" s="16" t="s">
        <v>296</v>
      </c>
      <c r="C29" s="16" t="s">
        <v>297</v>
      </c>
      <c r="D29" s="16">
        <v>1.19949311267876</v>
      </c>
      <c r="E29" s="69">
        <f>Table3[[#This Row],[etr_paid]]/100</f>
        <v>1.19949311267876E-2</v>
      </c>
    </row>
    <row r="30" spans="1:5" x14ac:dyDescent="0.2">
      <c r="A30" s="16">
        <v>2018</v>
      </c>
      <c r="B30" s="16" t="s">
        <v>123</v>
      </c>
      <c r="C30" s="16" t="s">
        <v>330</v>
      </c>
      <c r="D30" s="16">
        <v>1.4212379950454399</v>
      </c>
      <c r="E30" s="69">
        <f>Table3[[#This Row],[etr_paid]]/100</f>
        <v>1.42123799504544E-2</v>
      </c>
    </row>
    <row r="31" spans="1:5" x14ac:dyDescent="0.2">
      <c r="A31" s="16">
        <v>2018</v>
      </c>
      <c r="B31" s="16" t="s">
        <v>80</v>
      </c>
      <c r="C31" s="16" t="s">
        <v>231</v>
      </c>
      <c r="D31" s="16">
        <v>1.67638463450243</v>
      </c>
      <c r="E31" s="69">
        <f>Table3[[#This Row],[etr_paid]]/100</f>
        <v>1.67638463450243E-2</v>
      </c>
    </row>
    <row r="32" spans="1:5" x14ac:dyDescent="0.2">
      <c r="A32" s="16">
        <v>2018</v>
      </c>
      <c r="B32" s="16" t="s">
        <v>122</v>
      </c>
      <c r="C32" s="16" t="s">
        <v>329</v>
      </c>
      <c r="D32" s="16">
        <v>1.79586179198215</v>
      </c>
      <c r="E32" s="69">
        <f>Table3[[#This Row],[etr_paid]]/100</f>
        <v>1.79586179198215E-2</v>
      </c>
    </row>
    <row r="33" spans="1:5" x14ac:dyDescent="0.2">
      <c r="A33" s="16">
        <v>2018</v>
      </c>
      <c r="B33" s="16" t="s">
        <v>140</v>
      </c>
      <c r="C33" s="16" t="s">
        <v>15</v>
      </c>
      <c r="D33" s="16">
        <v>1.9884008269380999</v>
      </c>
      <c r="E33" s="69">
        <f>Table3[[#This Row],[etr_paid]]/100</f>
        <v>1.9884008269380998E-2</v>
      </c>
    </row>
    <row r="34" spans="1:5" x14ac:dyDescent="0.2">
      <c r="A34" s="16">
        <v>2018</v>
      </c>
      <c r="B34" s="16" t="s">
        <v>203</v>
      </c>
      <c r="C34" s="16" t="s">
        <v>233</v>
      </c>
      <c r="D34" s="16">
        <v>2.0226521015725001</v>
      </c>
      <c r="E34" s="69">
        <f>Table3[[#This Row],[etr_paid]]/100</f>
        <v>2.0226521015725002E-2</v>
      </c>
    </row>
    <row r="35" spans="1:5" x14ac:dyDescent="0.2">
      <c r="A35" s="16">
        <v>2018</v>
      </c>
      <c r="B35" s="16" t="s">
        <v>66</v>
      </c>
      <c r="C35" s="16" t="s">
        <v>26</v>
      </c>
      <c r="D35" s="16">
        <v>2.04564209544654</v>
      </c>
      <c r="E35" s="69">
        <f>Table3[[#This Row],[etr_paid]]/100</f>
        <v>2.0456420954465399E-2</v>
      </c>
    </row>
    <row r="36" spans="1:5" x14ac:dyDescent="0.2">
      <c r="A36" s="16">
        <v>2018</v>
      </c>
      <c r="B36" s="16" t="s">
        <v>399</v>
      </c>
      <c r="C36" s="16" t="s">
        <v>400</v>
      </c>
      <c r="D36" s="16">
        <v>2.1017048794826598</v>
      </c>
      <c r="E36" s="69">
        <f>Table3[[#This Row],[etr_paid]]/100</f>
        <v>2.1017048794826597E-2</v>
      </c>
    </row>
    <row r="37" spans="1:5" x14ac:dyDescent="0.2">
      <c r="A37" s="16">
        <v>2018</v>
      </c>
      <c r="B37" s="16" t="s">
        <v>188</v>
      </c>
      <c r="C37" s="16" t="s">
        <v>402</v>
      </c>
      <c r="D37" s="16">
        <v>2.4495719951816102</v>
      </c>
      <c r="E37" s="69">
        <f>Table3[[#This Row],[etr_paid]]/100</f>
        <v>2.4495719951816101E-2</v>
      </c>
    </row>
    <row r="38" spans="1:5" x14ac:dyDescent="0.2">
      <c r="A38" s="16">
        <v>2018</v>
      </c>
      <c r="B38" s="16" t="s">
        <v>139</v>
      </c>
      <c r="C38" s="16" t="s">
        <v>344</v>
      </c>
      <c r="D38" s="16">
        <v>2.54198118710103</v>
      </c>
      <c r="E38" s="69">
        <f>Table3[[#This Row],[etr_paid]]/100</f>
        <v>2.5419811871010299E-2</v>
      </c>
    </row>
    <row r="39" spans="1:5" x14ac:dyDescent="0.2">
      <c r="A39" s="16">
        <v>2018</v>
      </c>
      <c r="B39" s="16" t="s">
        <v>82</v>
      </c>
      <c r="C39" s="16" t="s">
        <v>2</v>
      </c>
      <c r="D39" s="16">
        <v>2.6145371979782501</v>
      </c>
      <c r="E39" s="69">
        <f>Table3[[#This Row],[etr_paid]]/100</f>
        <v>2.6145371979782502E-2</v>
      </c>
    </row>
    <row r="40" spans="1:5" x14ac:dyDescent="0.2">
      <c r="A40" s="16">
        <v>2018</v>
      </c>
      <c r="B40" s="16" t="s">
        <v>116</v>
      </c>
      <c r="C40" s="16" t="s">
        <v>325</v>
      </c>
      <c r="D40" s="16">
        <v>2.997368489096</v>
      </c>
      <c r="E40" s="69">
        <f>Table3[[#This Row],[etr_paid]]/100</f>
        <v>2.9973684890960001E-2</v>
      </c>
    </row>
    <row r="41" spans="1:5" x14ac:dyDescent="0.2">
      <c r="A41" s="16">
        <v>2018</v>
      </c>
      <c r="B41" s="16" t="s">
        <v>373</v>
      </c>
      <c r="C41" s="16" t="s">
        <v>374</v>
      </c>
      <c r="D41" s="16">
        <v>3.04219225835066</v>
      </c>
      <c r="E41" s="69">
        <f>Table3[[#This Row],[etr_paid]]/100</f>
        <v>3.0421922583506601E-2</v>
      </c>
    </row>
    <row r="42" spans="1:5" x14ac:dyDescent="0.2">
      <c r="A42" s="16">
        <v>2018</v>
      </c>
      <c r="B42" s="16" t="s">
        <v>350</v>
      </c>
      <c r="C42" s="16" t="s">
        <v>351</v>
      </c>
      <c r="D42" s="16">
        <v>3.2654648773478301</v>
      </c>
      <c r="E42" s="69">
        <f>Table3[[#This Row],[etr_paid]]/100</f>
        <v>3.2654648773478304E-2</v>
      </c>
    </row>
    <row r="43" spans="1:5" x14ac:dyDescent="0.2">
      <c r="A43" s="16">
        <v>2018</v>
      </c>
      <c r="B43" s="16" t="s">
        <v>81</v>
      </c>
      <c r="C43" s="16" t="s">
        <v>210</v>
      </c>
      <c r="D43" s="16">
        <v>3.5957094550767601</v>
      </c>
      <c r="E43" s="69">
        <f>Table3[[#This Row],[etr_paid]]/100</f>
        <v>3.59570945507676E-2</v>
      </c>
    </row>
    <row r="44" spans="1:5" x14ac:dyDescent="0.2">
      <c r="A44" s="16">
        <v>2018</v>
      </c>
      <c r="B44" s="16" t="s">
        <v>197</v>
      </c>
      <c r="C44" s="16" t="s">
        <v>222</v>
      </c>
      <c r="D44" s="16">
        <v>3.7801540874337101</v>
      </c>
      <c r="E44" s="69">
        <f>Table3[[#This Row],[etr_paid]]/100</f>
        <v>3.7801540874337097E-2</v>
      </c>
    </row>
    <row r="45" spans="1:5" x14ac:dyDescent="0.2">
      <c r="A45" s="16">
        <v>2018</v>
      </c>
      <c r="B45" s="16" t="s">
        <v>128</v>
      </c>
      <c r="C45" s="16" t="s">
        <v>12</v>
      </c>
      <c r="D45" s="16">
        <v>3.7956290330571099</v>
      </c>
      <c r="E45" s="69">
        <f>Table3[[#This Row],[etr_paid]]/100</f>
        <v>3.7956290330571102E-2</v>
      </c>
    </row>
    <row r="46" spans="1:5" x14ac:dyDescent="0.2">
      <c r="A46" s="16">
        <v>2018</v>
      </c>
      <c r="B46" s="16" t="s">
        <v>143</v>
      </c>
      <c r="C46" s="16" t="s">
        <v>242</v>
      </c>
      <c r="D46" s="16">
        <v>4.2217251801742197</v>
      </c>
      <c r="E46" s="69">
        <f>Table3[[#This Row],[etr_paid]]/100</f>
        <v>4.2217251801742198E-2</v>
      </c>
    </row>
    <row r="47" spans="1:5" x14ac:dyDescent="0.2">
      <c r="A47" s="16">
        <v>2018</v>
      </c>
      <c r="B47" s="16" t="s">
        <v>168</v>
      </c>
      <c r="C47" s="16" t="s">
        <v>38</v>
      </c>
      <c r="D47" s="16">
        <v>4.66861195423275</v>
      </c>
      <c r="E47" s="69">
        <f>Table3[[#This Row],[etr_paid]]/100</f>
        <v>4.66861195423275E-2</v>
      </c>
    </row>
    <row r="48" spans="1:5" x14ac:dyDescent="0.2">
      <c r="A48" s="16">
        <v>2018</v>
      </c>
      <c r="B48" s="16" t="s">
        <v>311</v>
      </c>
      <c r="C48" s="16" t="s">
        <v>312</v>
      </c>
      <c r="D48" s="16">
        <v>5.0049550422939699</v>
      </c>
      <c r="E48" s="69">
        <f>Table3[[#This Row],[etr_paid]]/100</f>
        <v>5.0049550422939702E-2</v>
      </c>
    </row>
    <row r="49" spans="1:5" x14ac:dyDescent="0.2">
      <c r="A49" s="16">
        <v>2018</v>
      </c>
      <c r="B49" s="16" t="s">
        <v>152</v>
      </c>
      <c r="C49" s="16" t="s">
        <v>363</v>
      </c>
      <c r="D49" s="16">
        <v>5.5020767192920497</v>
      </c>
      <c r="E49" s="69">
        <f>Table3[[#This Row],[etr_paid]]/100</f>
        <v>5.5020767192920497E-2</v>
      </c>
    </row>
    <row r="50" spans="1:5" x14ac:dyDescent="0.2">
      <c r="A50" s="16">
        <v>2018</v>
      </c>
      <c r="B50" s="16" t="s">
        <v>407</v>
      </c>
      <c r="C50" s="16" t="s">
        <v>408</v>
      </c>
      <c r="D50" s="16">
        <v>5.6149979553924902</v>
      </c>
      <c r="E50" s="69">
        <f>Table3[[#This Row],[etr_paid]]/100</f>
        <v>5.6149979553924902E-2</v>
      </c>
    </row>
    <row r="51" spans="1:5" x14ac:dyDescent="0.2">
      <c r="A51" s="16">
        <v>2018</v>
      </c>
      <c r="B51" s="16" t="s">
        <v>309</v>
      </c>
      <c r="C51" s="16" t="s">
        <v>310</v>
      </c>
      <c r="D51" s="16">
        <v>5.7827764953325804</v>
      </c>
      <c r="E51" s="69">
        <f>Table3[[#This Row],[etr_paid]]/100</f>
        <v>5.7827764953325804E-2</v>
      </c>
    </row>
    <row r="52" spans="1:5" x14ac:dyDescent="0.2">
      <c r="A52" s="16">
        <v>2018</v>
      </c>
      <c r="B52" s="16" t="s">
        <v>171</v>
      </c>
      <c r="C52" s="16" t="s">
        <v>379</v>
      </c>
      <c r="D52" s="16">
        <v>5.8109169307340602</v>
      </c>
      <c r="E52" s="69">
        <f>Table3[[#This Row],[etr_paid]]/100</f>
        <v>5.81091693073406E-2</v>
      </c>
    </row>
    <row r="53" spans="1:5" x14ac:dyDescent="0.2">
      <c r="A53" s="16">
        <v>2018</v>
      </c>
      <c r="B53" s="16" t="s">
        <v>61</v>
      </c>
      <c r="C53" s="16" t="s">
        <v>270</v>
      </c>
      <c r="D53" s="16">
        <v>6.2983044312428698</v>
      </c>
      <c r="E53" s="69">
        <f>Table3[[#This Row],[etr_paid]]/100</f>
        <v>6.2983044312428696E-2</v>
      </c>
    </row>
    <row r="54" spans="1:5" x14ac:dyDescent="0.2">
      <c r="A54" s="16">
        <v>2018</v>
      </c>
      <c r="B54" s="16" t="s">
        <v>98</v>
      </c>
      <c r="C54" s="16" t="s">
        <v>234</v>
      </c>
      <c r="D54" s="16">
        <v>6.4035461287672897</v>
      </c>
      <c r="E54" s="69">
        <f>Table3[[#This Row],[etr_paid]]/100</f>
        <v>6.4035461287672901E-2</v>
      </c>
    </row>
    <row r="55" spans="1:5" x14ac:dyDescent="0.2">
      <c r="A55" s="16">
        <v>2018</v>
      </c>
      <c r="B55" s="16" t="s">
        <v>105</v>
      </c>
      <c r="C55" s="16" t="s">
        <v>212</v>
      </c>
      <c r="D55" s="16">
        <v>6.50767879923196</v>
      </c>
      <c r="E55" s="69">
        <f>Table3[[#This Row],[etr_paid]]/100</f>
        <v>6.5076787992319599E-2</v>
      </c>
    </row>
    <row r="56" spans="1:5" x14ac:dyDescent="0.2">
      <c r="A56" s="16">
        <v>2018</v>
      </c>
      <c r="B56" s="16" t="s">
        <v>166</v>
      </c>
      <c r="C56" s="16" t="s">
        <v>40</v>
      </c>
      <c r="D56" s="16">
        <v>6.6655449162318003</v>
      </c>
      <c r="E56" s="69">
        <f>Table3[[#This Row],[etr_paid]]/100</f>
        <v>6.6655449162317998E-2</v>
      </c>
    </row>
    <row r="57" spans="1:5" x14ac:dyDescent="0.2">
      <c r="A57" s="16">
        <v>2018</v>
      </c>
      <c r="B57" s="16" t="s">
        <v>72</v>
      </c>
      <c r="C57" s="16" t="s">
        <v>39</v>
      </c>
      <c r="D57" s="16">
        <v>6.67841052524322</v>
      </c>
      <c r="E57" s="69">
        <f>Table3[[#This Row],[etr_paid]]/100</f>
        <v>6.6784105252432197E-2</v>
      </c>
    </row>
    <row r="58" spans="1:5" x14ac:dyDescent="0.2">
      <c r="A58" s="16">
        <v>2018</v>
      </c>
      <c r="B58" s="16" t="s">
        <v>161</v>
      </c>
      <c r="C58" s="16" t="s">
        <v>371</v>
      </c>
      <c r="D58" s="16">
        <v>6.6907343427586996</v>
      </c>
      <c r="E58" s="69">
        <f>Table3[[#This Row],[etr_paid]]/100</f>
        <v>6.6907343427587002E-2</v>
      </c>
    </row>
    <row r="59" spans="1:5" x14ac:dyDescent="0.2">
      <c r="A59" s="16">
        <v>2018</v>
      </c>
      <c r="B59" s="16" t="s">
        <v>196</v>
      </c>
      <c r="C59" s="16" t="s">
        <v>220</v>
      </c>
      <c r="D59" s="16">
        <v>6.8362450399169497</v>
      </c>
      <c r="E59" s="69">
        <f>Table3[[#This Row],[etr_paid]]/100</f>
        <v>6.8362450399169494E-2</v>
      </c>
    </row>
    <row r="60" spans="1:5" x14ac:dyDescent="0.2">
      <c r="A60" s="16">
        <v>2018</v>
      </c>
      <c r="B60" s="16" t="s">
        <v>120</v>
      </c>
      <c r="C60" s="16" t="s">
        <v>328</v>
      </c>
      <c r="D60" s="16">
        <v>7.3537903572595198</v>
      </c>
      <c r="E60" s="69">
        <f>Table3[[#This Row],[etr_paid]]/100</f>
        <v>7.3537903572595195E-2</v>
      </c>
    </row>
    <row r="61" spans="1:5" x14ac:dyDescent="0.2">
      <c r="A61" s="16">
        <v>2018</v>
      </c>
      <c r="B61" s="16" t="s">
        <v>159</v>
      </c>
      <c r="C61" s="16" t="s">
        <v>249</v>
      </c>
      <c r="D61" s="16">
        <v>7.4412363777234098</v>
      </c>
      <c r="E61" s="69">
        <f>Table3[[#This Row],[etr_paid]]/100</f>
        <v>7.4412363777234092E-2</v>
      </c>
    </row>
    <row r="62" spans="1:5" x14ac:dyDescent="0.2">
      <c r="A62" s="16">
        <v>2018</v>
      </c>
      <c r="B62" s="16" t="s">
        <v>155</v>
      </c>
      <c r="C62" s="16" t="s">
        <v>248</v>
      </c>
      <c r="D62" s="16">
        <v>7.4545521615228001</v>
      </c>
      <c r="E62" s="69">
        <f>Table3[[#This Row],[etr_paid]]/100</f>
        <v>7.4545521615227997E-2</v>
      </c>
    </row>
    <row r="63" spans="1:5" x14ac:dyDescent="0.2">
      <c r="A63" s="16">
        <v>2018</v>
      </c>
      <c r="B63" s="16" t="s">
        <v>207</v>
      </c>
      <c r="C63" s="16" t="s">
        <v>401</v>
      </c>
      <c r="D63" s="16">
        <v>7.5932825767737802</v>
      </c>
      <c r="E63" s="69">
        <f>Table3[[#This Row],[etr_paid]]/100</f>
        <v>7.5932825767737799E-2</v>
      </c>
    </row>
    <row r="64" spans="1:5" x14ac:dyDescent="0.2">
      <c r="A64" s="16">
        <v>2018</v>
      </c>
      <c r="B64" s="16" t="s">
        <v>204</v>
      </c>
      <c r="C64" s="16" t="s">
        <v>237</v>
      </c>
      <c r="D64" s="16">
        <v>7.7047554888283702</v>
      </c>
      <c r="E64" s="69">
        <f>Table3[[#This Row],[etr_paid]]/100</f>
        <v>7.7047554888283701E-2</v>
      </c>
    </row>
    <row r="65" spans="1:5" x14ac:dyDescent="0.2">
      <c r="A65" s="16">
        <v>2018</v>
      </c>
      <c r="B65" s="16" t="s">
        <v>409</v>
      </c>
      <c r="C65" s="16" t="s">
        <v>410</v>
      </c>
      <c r="D65" s="16">
        <v>7.84490532010821</v>
      </c>
      <c r="E65" s="69">
        <f>Table3[[#This Row],[etr_paid]]/100</f>
        <v>7.84490532010821E-2</v>
      </c>
    </row>
    <row r="66" spans="1:5" x14ac:dyDescent="0.2">
      <c r="A66" s="16">
        <v>2018</v>
      </c>
      <c r="B66" s="16" t="s">
        <v>385</v>
      </c>
      <c r="C66" s="16" t="s">
        <v>386</v>
      </c>
      <c r="D66" s="16">
        <v>8.2226218541067304</v>
      </c>
      <c r="E66" s="69">
        <f>Table3[[#This Row],[etr_paid]]/100</f>
        <v>8.2226218541067306E-2</v>
      </c>
    </row>
    <row r="67" spans="1:5" x14ac:dyDescent="0.2">
      <c r="A67" s="16">
        <v>2018</v>
      </c>
      <c r="B67" s="16" t="s">
        <v>320</v>
      </c>
      <c r="C67" s="16" t="s">
        <v>321</v>
      </c>
      <c r="D67" s="16">
        <v>8.2845249019943097</v>
      </c>
      <c r="E67" s="69">
        <f>Table3[[#This Row],[etr_paid]]/100</f>
        <v>8.2845249019943099E-2</v>
      </c>
    </row>
    <row r="68" spans="1:5" x14ac:dyDescent="0.2">
      <c r="A68" s="16">
        <v>2018</v>
      </c>
      <c r="B68" s="16" t="s">
        <v>315</v>
      </c>
      <c r="C68" s="16" t="s">
        <v>316</v>
      </c>
      <c r="D68" s="16">
        <v>8.4002755295396199</v>
      </c>
      <c r="E68" s="69">
        <f>Table3[[#This Row],[etr_paid]]/100</f>
        <v>8.4002755295396192E-2</v>
      </c>
    </row>
    <row r="69" spans="1:5" x14ac:dyDescent="0.2">
      <c r="A69" s="16">
        <v>2018</v>
      </c>
      <c r="B69" s="16" t="s">
        <v>282</v>
      </c>
      <c r="C69" s="16" t="s">
        <v>283</v>
      </c>
      <c r="D69" s="16">
        <v>8.4587074599849892</v>
      </c>
      <c r="E69" s="69">
        <f>Table3[[#This Row],[etr_paid]]/100</f>
        <v>8.458707459984989E-2</v>
      </c>
    </row>
    <row r="70" spans="1:5" x14ac:dyDescent="0.2">
      <c r="A70" s="16">
        <v>2018</v>
      </c>
      <c r="B70" s="16" t="s">
        <v>278</v>
      </c>
      <c r="C70" s="16" t="s">
        <v>279</v>
      </c>
      <c r="D70" s="16">
        <v>8.4590052134194007</v>
      </c>
      <c r="E70" s="69">
        <f>Table3[[#This Row],[etr_paid]]/100</f>
        <v>8.4590052134194002E-2</v>
      </c>
    </row>
    <row r="71" spans="1:5" x14ac:dyDescent="0.2">
      <c r="A71" s="16">
        <v>2018</v>
      </c>
      <c r="B71" s="16" t="s">
        <v>367</v>
      </c>
      <c r="C71" s="16" t="s">
        <v>368</v>
      </c>
      <c r="D71" s="16">
        <v>8.6401940778502695</v>
      </c>
      <c r="E71" s="69">
        <f>Table3[[#This Row],[etr_paid]]/100</f>
        <v>8.6401940778502689E-2</v>
      </c>
    </row>
    <row r="72" spans="1:5" x14ac:dyDescent="0.2">
      <c r="A72" s="16">
        <v>2018</v>
      </c>
      <c r="B72" s="16" t="s">
        <v>263</v>
      </c>
      <c r="C72" s="16" t="s">
        <v>264</v>
      </c>
      <c r="D72" s="16">
        <v>8.8310274683280294</v>
      </c>
      <c r="E72" s="69">
        <f>Table3[[#This Row],[etr_paid]]/100</f>
        <v>8.8310274683280288E-2</v>
      </c>
    </row>
    <row r="73" spans="1:5" x14ac:dyDescent="0.2">
      <c r="A73" s="16">
        <v>2018</v>
      </c>
      <c r="B73" s="16" t="s">
        <v>186</v>
      </c>
      <c r="C73" s="16" t="s">
        <v>398</v>
      </c>
      <c r="D73" s="16">
        <v>8.9633469569100406</v>
      </c>
      <c r="E73" s="69">
        <f>Table3[[#This Row],[etr_paid]]/100</f>
        <v>8.9633469569100399E-2</v>
      </c>
    </row>
    <row r="74" spans="1:5" x14ac:dyDescent="0.2">
      <c r="A74" s="16">
        <v>2018</v>
      </c>
      <c r="B74" s="16" t="s">
        <v>388</v>
      </c>
      <c r="C74" s="16" t="s">
        <v>389</v>
      </c>
      <c r="D74" s="16">
        <v>9.2068828279850301</v>
      </c>
      <c r="E74" s="69">
        <f>Table3[[#This Row],[etr_paid]]/100</f>
        <v>9.2068828279850301E-2</v>
      </c>
    </row>
    <row r="75" spans="1:5" x14ac:dyDescent="0.2">
      <c r="A75" s="16">
        <v>2018</v>
      </c>
      <c r="B75" s="16" t="s">
        <v>411</v>
      </c>
      <c r="C75" s="16" t="s">
        <v>412</v>
      </c>
      <c r="D75" s="16">
        <v>9.2321729723025907</v>
      </c>
      <c r="E75" s="69">
        <f>Table3[[#This Row],[etr_paid]]/100</f>
        <v>9.2321729723025908E-2</v>
      </c>
    </row>
    <row r="76" spans="1:5" x14ac:dyDescent="0.2">
      <c r="A76" s="16">
        <v>2018</v>
      </c>
      <c r="B76" s="16" t="s">
        <v>361</v>
      </c>
      <c r="C76" s="16" t="s">
        <v>425</v>
      </c>
      <c r="D76" s="16">
        <v>9.6592344309273699</v>
      </c>
      <c r="E76" s="69">
        <f>Table3[[#This Row],[etr_paid]]/100</f>
        <v>9.6592344309273701E-2</v>
      </c>
    </row>
    <row r="77" spans="1:5" x14ac:dyDescent="0.2">
      <c r="A77" s="16">
        <v>2018</v>
      </c>
      <c r="B77" s="16" t="s">
        <v>187</v>
      </c>
      <c r="C77" s="16" t="s">
        <v>43</v>
      </c>
      <c r="D77" s="16">
        <v>9.7344639667398507</v>
      </c>
      <c r="E77" s="69">
        <f>Table3[[#This Row],[etr_paid]]/100</f>
        <v>9.7344639667398508E-2</v>
      </c>
    </row>
    <row r="78" spans="1:5" x14ac:dyDescent="0.2">
      <c r="A78" s="16">
        <v>2018</v>
      </c>
      <c r="B78" s="16" t="s">
        <v>101</v>
      </c>
      <c r="C78" s="16" t="s">
        <v>304</v>
      </c>
      <c r="D78" s="16">
        <v>9.9033887489895402</v>
      </c>
      <c r="E78" s="69">
        <f>Table3[[#This Row],[etr_paid]]/100</f>
        <v>9.9033887489895403E-2</v>
      </c>
    </row>
    <row r="79" spans="1:5" x14ac:dyDescent="0.2">
      <c r="A79" s="16">
        <v>2018</v>
      </c>
      <c r="B79" s="16" t="s">
        <v>345</v>
      </c>
      <c r="C79" s="16" t="s">
        <v>346</v>
      </c>
      <c r="D79" s="16">
        <v>10.2511045000445</v>
      </c>
      <c r="E79" s="69">
        <f>Table3[[#This Row],[etr_paid]]/100</f>
        <v>0.102511045000445</v>
      </c>
    </row>
    <row r="80" spans="1:5" x14ac:dyDescent="0.2">
      <c r="A80" s="16">
        <v>2018</v>
      </c>
      <c r="B80" s="16" t="s">
        <v>127</v>
      </c>
      <c r="C80" s="16" t="s">
        <v>14</v>
      </c>
      <c r="D80" s="16">
        <v>10.2908164205571</v>
      </c>
      <c r="E80" s="69">
        <f>Table3[[#This Row],[etr_paid]]/100</f>
        <v>0.102908164205571</v>
      </c>
    </row>
    <row r="81" spans="1:5" x14ac:dyDescent="0.2">
      <c r="A81" s="16">
        <v>2018</v>
      </c>
      <c r="B81" s="16" t="s">
        <v>364</v>
      </c>
      <c r="C81" s="16" t="s">
        <v>427</v>
      </c>
      <c r="D81" s="16">
        <v>10.3953711309968</v>
      </c>
      <c r="E81" s="69">
        <f>Table3[[#This Row],[etr_paid]]/100</f>
        <v>0.103953711309968</v>
      </c>
    </row>
    <row r="82" spans="1:5" x14ac:dyDescent="0.2">
      <c r="A82" s="16">
        <v>2018</v>
      </c>
      <c r="B82" s="16" t="s">
        <v>131</v>
      </c>
      <c r="C82" s="16" t="s">
        <v>339</v>
      </c>
      <c r="D82" s="16">
        <v>10.481482989221799</v>
      </c>
      <c r="E82" s="69">
        <f>Table3[[#This Row],[etr_paid]]/100</f>
        <v>0.10481482989221799</v>
      </c>
    </row>
    <row r="83" spans="1:5" x14ac:dyDescent="0.2">
      <c r="A83" s="16">
        <v>2018</v>
      </c>
      <c r="B83" s="16" t="s">
        <v>59</v>
      </c>
      <c r="C83" s="16" t="s">
        <v>268</v>
      </c>
      <c r="D83" s="16">
        <v>10.7637874399176</v>
      </c>
      <c r="E83" s="69">
        <f>Table3[[#This Row],[etr_paid]]/100</f>
        <v>0.10763787439917599</v>
      </c>
    </row>
    <row r="84" spans="1:5" x14ac:dyDescent="0.2">
      <c r="A84" s="16">
        <v>2018</v>
      </c>
      <c r="B84" s="16" t="s">
        <v>96</v>
      </c>
      <c r="C84" s="16" t="s">
        <v>42</v>
      </c>
      <c r="D84" s="16">
        <v>10.879479843673</v>
      </c>
      <c r="E84" s="69">
        <f>Table3[[#This Row],[etr_paid]]/100</f>
        <v>0.10879479843673</v>
      </c>
    </row>
    <row r="85" spans="1:5" x14ac:dyDescent="0.2">
      <c r="A85" s="16">
        <v>2018</v>
      </c>
      <c r="B85" s="16" t="s">
        <v>54</v>
      </c>
      <c r="C85" s="16" t="s">
        <v>261</v>
      </c>
      <c r="D85" s="16">
        <v>11.1406606899191</v>
      </c>
      <c r="E85" s="69">
        <f>Table3[[#This Row],[etr_paid]]/100</f>
        <v>0.111406606899191</v>
      </c>
    </row>
    <row r="86" spans="1:5" x14ac:dyDescent="0.2">
      <c r="A86" s="16">
        <v>2018</v>
      </c>
      <c r="B86" s="16" t="s">
        <v>172</v>
      </c>
      <c r="C86" s="16" t="s">
        <v>384</v>
      </c>
      <c r="D86" s="16">
        <v>11.1583395738745</v>
      </c>
      <c r="E86" s="69">
        <f>Table3[[#This Row],[etr_paid]]/100</f>
        <v>0.111583395738745</v>
      </c>
    </row>
    <row r="87" spans="1:5" x14ac:dyDescent="0.2">
      <c r="A87" s="16">
        <v>2018</v>
      </c>
      <c r="B87" s="16" t="s">
        <v>294</v>
      </c>
      <c r="C87" s="16" t="s">
        <v>422</v>
      </c>
      <c r="D87" s="16">
        <v>11.1733416623679</v>
      </c>
      <c r="E87" s="69">
        <f>Table3[[#This Row],[etr_paid]]/100</f>
        <v>0.111733416623679</v>
      </c>
    </row>
    <row r="88" spans="1:5" x14ac:dyDescent="0.2">
      <c r="A88" s="16">
        <v>2018</v>
      </c>
      <c r="B88" s="16" t="s">
        <v>56</v>
      </c>
      <c r="C88" s="16" t="s">
        <v>0</v>
      </c>
      <c r="D88" s="16">
        <v>11.302755765061001</v>
      </c>
      <c r="E88" s="69">
        <f>Table3[[#This Row],[etr_paid]]/100</f>
        <v>0.11302755765061001</v>
      </c>
    </row>
    <row r="89" spans="1:5" x14ac:dyDescent="0.2">
      <c r="A89" s="16">
        <v>2018</v>
      </c>
      <c r="B89" s="16" t="s">
        <v>262</v>
      </c>
      <c r="C89" s="16" t="s">
        <v>421</v>
      </c>
      <c r="D89" s="16">
        <v>11.4265094819776</v>
      </c>
      <c r="E89" s="69">
        <f>Table3[[#This Row],[etr_paid]]/100</f>
        <v>0.11426509481977601</v>
      </c>
    </row>
    <row r="90" spans="1:5" x14ac:dyDescent="0.2">
      <c r="A90" s="16">
        <v>2018</v>
      </c>
      <c r="B90" s="16" t="s">
        <v>109</v>
      </c>
      <c r="C90" s="16" t="s">
        <v>213</v>
      </c>
      <c r="D90" s="16">
        <v>11.459160831257901</v>
      </c>
      <c r="E90" s="69">
        <f>Table3[[#This Row],[etr_paid]]/100</f>
        <v>0.114591608312579</v>
      </c>
    </row>
    <row r="91" spans="1:5" x14ac:dyDescent="0.2">
      <c r="A91" s="16">
        <v>2018</v>
      </c>
      <c r="B91" s="16" t="s">
        <v>75</v>
      </c>
      <c r="C91" s="16" t="s">
        <v>280</v>
      </c>
      <c r="D91" s="16">
        <v>11.5608378198192</v>
      </c>
      <c r="E91" s="69">
        <f>Table3[[#This Row],[etr_paid]]/100</f>
        <v>0.115608378198192</v>
      </c>
    </row>
    <row r="92" spans="1:5" x14ac:dyDescent="0.2">
      <c r="A92" s="16">
        <v>2018</v>
      </c>
      <c r="B92" s="16" t="s">
        <v>348</v>
      </c>
      <c r="C92" s="16" t="s">
        <v>349</v>
      </c>
      <c r="D92" s="16">
        <v>11.958882529169401</v>
      </c>
      <c r="E92" s="69">
        <f>Table3[[#This Row],[etr_paid]]/100</f>
        <v>0.11958882529169401</v>
      </c>
    </row>
    <row r="93" spans="1:5" x14ac:dyDescent="0.2">
      <c r="A93" s="16">
        <v>2018</v>
      </c>
      <c r="B93" s="16" t="s">
        <v>134</v>
      </c>
      <c r="C93" s="16" t="s">
        <v>341</v>
      </c>
      <c r="D93" s="16">
        <v>12.0175089050746</v>
      </c>
      <c r="E93" s="69">
        <f>Table3[[#This Row],[etr_paid]]/100</f>
        <v>0.12017508905074599</v>
      </c>
    </row>
    <row r="94" spans="1:5" x14ac:dyDescent="0.2">
      <c r="A94" s="16">
        <v>2018</v>
      </c>
      <c r="B94" s="16" t="s">
        <v>126</v>
      </c>
      <c r="C94" s="16" t="s">
        <v>13</v>
      </c>
      <c r="D94" s="16">
        <v>12.0622835485116</v>
      </c>
      <c r="E94" s="69">
        <f>Table3[[#This Row],[etr_paid]]/100</f>
        <v>0.120622835485116</v>
      </c>
    </row>
    <row r="95" spans="1:5" x14ac:dyDescent="0.2">
      <c r="A95" s="16">
        <v>2018</v>
      </c>
      <c r="B95" s="16" t="s">
        <v>125</v>
      </c>
      <c r="C95" s="16" t="s">
        <v>335</v>
      </c>
      <c r="D95" s="16">
        <v>12.1267708859734</v>
      </c>
      <c r="E95" s="69">
        <f>Table3[[#This Row],[etr_paid]]/100</f>
        <v>0.12126770885973399</v>
      </c>
    </row>
    <row r="96" spans="1:5" x14ac:dyDescent="0.2">
      <c r="A96" s="16">
        <v>2018</v>
      </c>
      <c r="B96" s="16" t="s">
        <v>90</v>
      </c>
      <c r="C96" s="16" t="s">
        <v>22</v>
      </c>
      <c r="D96" s="16">
        <v>12.1324057910533</v>
      </c>
      <c r="E96" s="69">
        <f>Table3[[#This Row],[etr_paid]]/100</f>
        <v>0.121324057910533</v>
      </c>
    </row>
    <row r="97" spans="1:5" x14ac:dyDescent="0.2">
      <c r="A97" s="16">
        <v>2018</v>
      </c>
      <c r="B97" s="16" t="s">
        <v>173</v>
      </c>
      <c r="C97" s="16" t="s">
        <v>21</v>
      </c>
      <c r="D97" s="16">
        <v>12.152130803468999</v>
      </c>
      <c r="E97" s="69">
        <f>Table3[[#This Row],[etr_paid]]/100</f>
        <v>0.12152130803469</v>
      </c>
    </row>
    <row r="98" spans="1:5" x14ac:dyDescent="0.2">
      <c r="A98" s="16">
        <v>2018</v>
      </c>
      <c r="B98" s="16" t="s">
        <v>107</v>
      </c>
      <c r="C98" s="16" t="s">
        <v>9</v>
      </c>
      <c r="D98" s="16">
        <v>12.314288707957701</v>
      </c>
      <c r="E98" s="69">
        <f>Table3[[#This Row],[etr_paid]]/100</f>
        <v>0.123142887079577</v>
      </c>
    </row>
    <row r="99" spans="1:5" x14ac:dyDescent="0.2">
      <c r="A99" s="16">
        <v>2018</v>
      </c>
      <c r="B99" s="16" t="s">
        <v>111</v>
      </c>
      <c r="C99" s="16" t="s">
        <v>10</v>
      </c>
      <c r="D99" s="16">
        <v>12.543927182398599</v>
      </c>
      <c r="E99" s="69">
        <f>Table3[[#This Row],[etr_paid]]/100</f>
        <v>0.12543927182398598</v>
      </c>
    </row>
    <row r="100" spans="1:5" x14ac:dyDescent="0.2">
      <c r="A100" s="16">
        <v>2018</v>
      </c>
      <c r="B100" s="16" t="s">
        <v>174</v>
      </c>
      <c r="C100" s="16" t="s">
        <v>23</v>
      </c>
      <c r="D100" s="16">
        <v>12.6779610964309</v>
      </c>
      <c r="E100" s="69">
        <f>Table3[[#This Row],[etr_paid]]/100</f>
        <v>0.12677961096430901</v>
      </c>
    </row>
    <row r="101" spans="1:5" x14ac:dyDescent="0.2">
      <c r="A101" s="16">
        <v>2018</v>
      </c>
      <c r="B101" s="16" t="s">
        <v>178</v>
      </c>
      <c r="C101" s="16" t="s">
        <v>467</v>
      </c>
      <c r="D101" s="16">
        <v>13.1537811624464</v>
      </c>
      <c r="E101" s="69">
        <f>Table3[[#This Row],[etr_paid]]/100</f>
        <v>0.13153781162446399</v>
      </c>
    </row>
    <row r="102" spans="1:5" x14ac:dyDescent="0.2">
      <c r="A102" s="16">
        <v>2018</v>
      </c>
      <c r="B102" s="16" t="s">
        <v>141</v>
      </c>
      <c r="C102" s="16" t="s">
        <v>347</v>
      </c>
      <c r="D102" s="16">
        <v>13.351451597650399</v>
      </c>
      <c r="E102" s="69">
        <f>Table3[[#This Row],[etr_paid]]/100</f>
        <v>0.13351451597650399</v>
      </c>
    </row>
    <row r="103" spans="1:5" x14ac:dyDescent="0.2">
      <c r="A103" s="16">
        <v>2018</v>
      </c>
      <c r="B103" s="16" t="s">
        <v>353</v>
      </c>
      <c r="C103" s="16" t="s">
        <v>354</v>
      </c>
      <c r="D103" s="16">
        <v>13.455126069470801</v>
      </c>
      <c r="E103" s="69">
        <f>Table3[[#This Row],[etr_paid]]/100</f>
        <v>0.13455126069470802</v>
      </c>
    </row>
    <row r="104" spans="1:5" x14ac:dyDescent="0.2">
      <c r="A104" s="16">
        <v>2018</v>
      </c>
      <c r="B104" s="16" t="s">
        <v>195</v>
      </c>
      <c r="C104" s="16" t="s">
        <v>216</v>
      </c>
      <c r="D104" s="16">
        <v>13.9612765363766</v>
      </c>
      <c r="E104" s="69">
        <f>Table3[[#This Row],[etr_paid]]/100</f>
        <v>0.13961276536376599</v>
      </c>
    </row>
    <row r="105" spans="1:5" x14ac:dyDescent="0.2">
      <c r="A105" s="16">
        <v>2018</v>
      </c>
      <c r="B105" s="16" t="s">
        <v>164</v>
      </c>
      <c r="C105" s="16" t="s">
        <v>19</v>
      </c>
      <c r="D105" s="16">
        <v>14.276675253982599</v>
      </c>
      <c r="E105" s="69">
        <f>Table3[[#This Row],[etr_paid]]/100</f>
        <v>0.14276675253982599</v>
      </c>
    </row>
    <row r="106" spans="1:5" x14ac:dyDescent="0.2">
      <c r="A106" s="16">
        <v>2018</v>
      </c>
      <c r="B106" s="16" t="s">
        <v>138</v>
      </c>
      <c r="C106" s="16" t="s">
        <v>343</v>
      </c>
      <c r="D106" s="16">
        <v>14.2784966684476</v>
      </c>
      <c r="E106" s="69">
        <f>Table3[[#This Row],[etr_paid]]/100</f>
        <v>0.14278496668447599</v>
      </c>
    </row>
    <row r="107" spans="1:5" x14ac:dyDescent="0.2">
      <c r="A107" s="16">
        <v>2018</v>
      </c>
      <c r="B107" s="16" t="s">
        <v>194</v>
      </c>
      <c r="C107" s="16" t="s">
        <v>414</v>
      </c>
      <c r="D107" s="16">
        <v>14.3456666652514</v>
      </c>
      <c r="E107" s="69">
        <f>Table3[[#This Row],[etr_paid]]/100</f>
        <v>0.143456666652514</v>
      </c>
    </row>
    <row r="108" spans="1:5" x14ac:dyDescent="0.2">
      <c r="A108" s="16">
        <v>2018</v>
      </c>
      <c r="B108" s="16" t="s">
        <v>118</v>
      </c>
      <c r="C108" s="16" t="s">
        <v>326</v>
      </c>
      <c r="D108" s="16">
        <v>14.518326967617501</v>
      </c>
      <c r="E108" s="69">
        <f>Table3[[#This Row],[etr_paid]]/100</f>
        <v>0.14518326967617501</v>
      </c>
    </row>
    <row r="109" spans="1:5" x14ac:dyDescent="0.2">
      <c r="A109" s="16">
        <v>2018</v>
      </c>
      <c r="B109" s="16" t="s">
        <v>112</v>
      </c>
      <c r="C109" s="16" t="s">
        <v>322</v>
      </c>
      <c r="D109" s="16">
        <v>14.723930054915099</v>
      </c>
      <c r="E109" s="69">
        <f>Table3[[#This Row],[etr_paid]]/100</f>
        <v>0.14723930054915099</v>
      </c>
    </row>
    <row r="110" spans="1:5" x14ac:dyDescent="0.2">
      <c r="A110" s="16">
        <v>2018</v>
      </c>
      <c r="B110" s="16" t="s">
        <v>190</v>
      </c>
      <c r="C110" s="16" t="s">
        <v>405</v>
      </c>
      <c r="D110" s="16">
        <v>15.098399657091299</v>
      </c>
      <c r="E110" s="69">
        <f>Table3[[#This Row],[etr_paid]]/100</f>
        <v>0.15098399657091299</v>
      </c>
    </row>
    <row r="111" spans="1:5" x14ac:dyDescent="0.2">
      <c r="A111" s="16">
        <v>2018</v>
      </c>
      <c r="B111" s="16" t="s">
        <v>106</v>
      </c>
      <c r="C111" s="16" t="s">
        <v>317</v>
      </c>
      <c r="D111" s="16">
        <v>15.0991990358281</v>
      </c>
      <c r="E111" s="69">
        <f>Table3[[#This Row],[etr_paid]]/100</f>
        <v>0.15099199035828101</v>
      </c>
    </row>
    <row r="112" spans="1:5" x14ac:dyDescent="0.2">
      <c r="A112" s="16">
        <v>2018</v>
      </c>
      <c r="B112" s="16" t="s">
        <v>158</v>
      </c>
      <c r="C112" s="16" t="s">
        <v>17</v>
      </c>
      <c r="D112" s="16">
        <v>15.115921520202599</v>
      </c>
      <c r="E112" s="69">
        <f>Table3[[#This Row],[etr_paid]]/100</f>
        <v>0.15115921520202599</v>
      </c>
    </row>
    <row r="113" spans="1:5" x14ac:dyDescent="0.2">
      <c r="A113" s="16">
        <v>2018</v>
      </c>
      <c r="B113" s="16" t="s">
        <v>69</v>
      </c>
      <c r="C113" s="16" t="s">
        <v>274</v>
      </c>
      <c r="D113" s="16">
        <v>15.1331030528497</v>
      </c>
      <c r="E113" s="69">
        <f>Table3[[#This Row],[etr_paid]]/100</f>
        <v>0.151331030528497</v>
      </c>
    </row>
    <row r="114" spans="1:5" x14ac:dyDescent="0.2">
      <c r="A114" s="16">
        <v>2018</v>
      </c>
      <c r="B114" s="16" t="s">
        <v>149</v>
      </c>
      <c r="C114" s="16" t="s">
        <v>36</v>
      </c>
      <c r="D114" s="16">
        <v>15.2977474188438</v>
      </c>
      <c r="E114" s="69">
        <f>Table3[[#This Row],[etr_paid]]/100</f>
        <v>0.15297747418843799</v>
      </c>
    </row>
    <row r="115" spans="1:5" x14ac:dyDescent="0.2">
      <c r="A115" s="16">
        <v>2018</v>
      </c>
      <c r="B115" s="16" t="s">
        <v>160</v>
      </c>
      <c r="C115" s="16" t="s">
        <v>18</v>
      </c>
      <c r="D115" s="16">
        <v>15.666890635267899</v>
      </c>
      <c r="E115" s="69">
        <f>Table3[[#This Row],[etr_paid]]/100</f>
        <v>0.15666890635267899</v>
      </c>
    </row>
    <row r="116" spans="1:5" x14ac:dyDescent="0.2">
      <c r="A116" s="16">
        <v>2018</v>
      </c>
      <c r="B116" s="16" t="s">
        <v>206</v>
      </c>
      <c r="C116" s="16" t="s">
        <v>245</v>
      </c>
      <c r="D116" s="16">
        <v>15.6674531771015</v>
      </c>
      <c r="E116" s="69">
        <f>Table3[[#This Row],[etr_paid]]/100</f>
        <v>0.15667453177101501</v>
      </c>
    </row>
    <row r="117" spans="1:5" x14ac:dyDescent="0.2">
      <c r="A117" s="16">
        <v>2018</v>
      </c>
      <c r="B117" s="16" t="s">
        <v>205</v>
      </c>
      <c r="C117" s="16" t="s">
        <v>244</v>
      </c>
      <c r="D117" s="16">
        <v>15.7175816174553</v>
      </c>
      <c r="E117" s="69">
        <f>Table3[[#This Row],[etr_paid]]/100</f>
        <v>0.15717581617455301</v>
      </c>
    </row>
    <row r="118" spans="1:5" x14ac:dyDescent="0.2">
      <c r="A118" s="16">
        <v>2018</v>
      </c>
      <c r="B118" s="16" t="s">
        <v>91</v>
      </c>
      <c r="C118" s="16" t="s">
        <v>4</v>
      </c>
      <c r="D118" s="16">
        <v>15.831016274478401</v>
      </c>
      <c r="E118" s="69">
        <f>Table3[[#This Row],[etr_paid]]/100</f>
        <v>0.15831016274478402</v>
      </c>
    </row>
    <row r="119" spans="1:5" x14ac:dyDescent="0.2">
      <c r="A119" s="16">
        <v>2018</v>
      </c>
      <c r="B119" s="16" t="s">
        <v>99</v>
      </c>
      <c r="C119" s="16" t="s">
        <v>303</v>
      </c>
      <c r="D119" s="16">
        <v>15.8555596675602</v>
      </c>
      <c r="E119" s="69">
        <f>Table3[[#This Row],[etr_paid]]/100</f>
        <v>0.15855559667560201</v>
      </c>
    </row>
    <row r="120" spans="1:5" x14ac:dyDescent="0.2">
      <c r="A120" s="16">
        <v>2018</v>
      </c>
      <c r="B120" s="16" t="s">
        <v>182</v>
      </c>
      <c r="C120" s="16" t="s">
        <v>468</v>
      </c>
      <c r="D120" s="16">
        <v>15.8640985004541</v>
      </c>
      <c r="E120" s="69">
        <f>Table3[[#This Row],[etr_paid]]/100</f>
        <v>0.15864098500454099</v>
      </c>
    </row>
    <row r="121" spans="1:5" x14ac:dyDescent="0.2">
      <c r="A121" s="16">
        <v>2018</v>
      </c>
      <c r="B121" s="16" t="s">
        <v>83</v>
      </c>
      <c r="C121" s="16" t="s">
        <v>215</v>
      </c>
      <c r="D121" s="16">
        <v>15.9600647086131</v>
      </c>
      <c r="E121" s="69">
        <f>Table3[[#This Row],[etr_paid]]/100</f>
        <v>0.159600647086131</v>
      </c>
    </row>
    <row r="122" spans="1:5" x14ac:dyDescent="0.2">
      <c r="A122" s="16">
        <v>2018</v>
      </c>
      <c r="B122" s="16" t="s">
        <v>93</v>
      </c>
      <c r="C122" s="16" t="s">
        <v>295</v>
      </c>
      <c r="D122" s="16">
        <v>16.028897530512801</v>
      </c>
      <c r="E122" s="69">
        <f>Table3[[#This Row],[etr_paid]]/100</f>
        <v>0.16028897530512801</v>
      </c>
    </row>
    <row r="123" spans="1:5" x14ac:dyDescent="0.2">
      <c r="A123" s="16">
        <v>2018</v>
      </c>
      <c r="B123" s="16" t="s">
        <v>92</v>
      </c>
      <c r="C123" s="16" t="s">
        <v>5</v>
      </c>
      <c r="D123" s="16">
        <v>16.0689665253954</v>
      </c>
      <c r="E123" s="69">
        <f>Table3[[#This Row],[etr_paid]]/100</f>
        <v>0.16068966525395401</v>
      </c>
    </row>
    <row r="124" spans="1:5" x14ac:dyDescent="0.2">
      <c r="A124" s="16">
        <v>2018</v>
      </c>
      <c r="B124" s="16" t="s">
        <v>73</v>
      </c>
      <c r="C124" s="16" t="s">
        <v>29</v>
      </c>
      <c r="D124" s="16">
        <v>16.0702369114418</v>
      </c>
      <c r="E124" s="69">
        <f>Table3[[#This Row],[etr_paid]]/100</f>
        <v>0.16070236911441799</v>
      </c>
    </row>
    <row r="125" spans="1:5" x14ac:dyDescent="0.2">
      <c r="A125" s="16">
        <v>2018</v>
      </c>
      <c r="B125" s="16" t="s">
        <v>287</v>
      </c>
      <c r="C125" s="16" t="s">
        <v>288</v>
      </c>
      <c r="D125" s="16">
        <v>16.094687366026399</v>
      </c>
      <c r="E125" s="69">
        <f>Table3[[#This Row],[etr_paid]]/100</f>
        <v>0.160946873660264</v>
      </c>
    </row>
    <row r="126" spans="1:5" x14ac:dyDescent="0.2">
      <c r="A126" s="16">
        <v>2018</v>
      </c>
      <c r="B126" s="16" t="s">
        <v>121</v>
      </c>
      <c r="C126" s="16" t="s">
        <v>33</v>
      </c>
      <c r="D126" s="16">
        <v>16.927419674561801</v>
      </c>
      <c r="E126" s="69">
        <f>Table3[[#This Row],[etr_paid]]/100</f>
        <v>0.169274196745618</v>
      </c>
    </row>
    <row r="127" spans="1:5" x14ac:dyDescent="0.2">
      <c r="A127" s="16">
        <v>2018</v>
      </c>
      <c r="B127" s="16" t="s">
        <v>145</v>
      </c>
      <c r="C127" s="16" t="s">
        <v>355</v>
      </c>
      <c r="D127" s="16">
        <v>17.093310977347102</v>
      </c>
      <c r="E127" s="69">
        <f>Table3[[#This Row],[etr_paid]]/100</f>
        <v>0.17093310977347101</v>
      </c>
    </row>
    <row r="128" spans="1:5" x14ac:dyDescent="0.2">
      <c r="A128" s="16">
        <v>2018</v>
      </c>
      <c r="B128" s="16" t="s">
        <v>184</v>
      </c>
      <c r="C128" s="16" t="s">
        <v>396</v>
      </c>
      <c r="D128" s="16">
        <v>17.218587209463699</v>
      </c>
      <c r="E128" s="69">
        <f>Table3[[#This Row],[etr_paid]]/100</f>
        <v>0.17218587209463698</v>
      </c>
    </row>
    <row r="129" spans="1:5" x14ac:dyDescent="0.2">
      <c r="A129" s="16">
        <v>2018</v>
      </c>
      <c r="B129" s="16" t="s">
        <v>380</v>
      </c>
      <c r="C129" s="16" t="s">
        <v>381</v>
      </c>
      <c r="D129" s="16">
        <v>17.291777049972399</v>
      </c>
      <c r="E129" s="69">
        <f>Table3[[#This Row],[etr_paid]]/100</f>
        <v>0.17291777049972398</v>
      </c>
    </row>
    <row r="130" spans="1:5" x14ac:dyDescent="0.2">
      <c r="A130" s="16">
        <v>2018</v>
      </c>
      <c r="B130" s="16" t="s">
        <v>113</v>
      </c>
      <c r="C130" s="16" t="s">
        <v>217</v>
      </c>
      <c r="D130" s="16">
        <v>17.595770516469202</v>
      </c>
      <c r="E130" s="69">
        <f>Table3[[#This Row],[etr_paid]]/100</f>
        <v>0.175957705164692</v>
      </c>
    </row>
    <row r="131" spans="1:5" x14ac:dyDescent="0.2">
      <c r="A131" s="16">
        <v>2018</v>
      </c>
      <c r="B131" s="16" t="s">
        <v>144</v>
      </c>
      <c r="C131" s="16" t="s">
        <v>34</v>
      </c>
      <c r="D131" s="16">
        <v>17.732199984404598</v>
      </c>
      <c r="E131" s="69">
        <f>Table3[[#This Row],[etr_paid]]/100</f>
        <v>0.17732199984404598</v>
      </c>
    </row>
    <row r="132" spans="1:5" x14ac:dyDescent="0.2">
      <c r="A132" s="16">
        <v>2018</v>
      </c>
      <c r="B132" s="16" t="s">
        <v>179</v>
      </c>
      <c r="C132" s="16" t="s">
        <v>387</v>
      </c>
      <c r="D132" s="16">
        <v>17.891016494284099</v>
      </c>
      <c r="E132" s="69">
        <f>Table3[[#This Row],[etr_paid]]/100</f>
        <v>0.17891016494284098</v>
      </c>
    </row>
    <row r="133" spans="1:5" x14ac:dyDescent="0.2">
      <c r="A133" s="16">
        <v>2018</v>
      </c>
      <c r="B133" s="16" t="s">
        <v>71</v>
      </c>
      <c r="C133" s="16" t="s">
        <v>28</v>
      </c>
      <c r="D133" s="16">
        <v>17.918107635698998</v>
      </c>
      <c r="E133" s="69">
        <f>Table3[[#This Row],[etr_paid]]/100</f>
        <v>0.17918107635698999</v>
      </c>
    </row>
    <row r="134" spans="1:5" x14ac:dyDescent="0.2">
      <c r="A134" s="16">
        <v>2018</v>
      </c>
      <c r="B134" s="16" t="s">
        <v>132</v>
      </c>
      <c r="C134" s="16" t="s">
        <v>240</v>
      </c>
      <c r="D134" s="16">
        <v>18.137933956181101</v>
      </c>
      <c r="E134" s="69">
        <f>Table3[[#This Row],[etr_paid]]/100</f>
        <v>0.18137933956181101</v>
      </c>
    </row>
    <row r="135" spans="1:5" x14ac:dyDescent="0.2">
      <c r="A135" s="16">
        <v>2018</v>
      </c>
      <c r="B135" s="16" t="s">
        <v>55</v>
      </c>
      <c r="C135" s="16" t="s">
        <v>25</v>
      </c>
      <c r="D135" s="16">
        <v>18.3847347231765</v>
      </c>
      <c r="E135" s="69">
        <f>Table3[[#This Row],[etr_paid]]/100</f>
        <v>0.18384734723176499</v>
      </c>
    </row>
    <row r="136" spans="1:5" x14ac:dyDescent="0.2">
      <c r="A136" s="16">
        <v>2018</v>
      </c>
      <c r="B136" s="16" t="s">
        <v>254</v>
      </c>
      <c r="C136" s="16" t="s">
        <v>255</v>
      </c>
      <c r="D136" s="16">
        <v>18.591244383420399</v>
      </c>
      <c r="E136" s="69">
        <f>Table3[[#This Row],[etr_paid]]/100</f>
        <v>0.18591244383420399</v>
      </c>
    </row>
    <row r="137" spans="1:5" x14ac:dyDescent="0.2">
      <c r="A137" s="16">
        <v>2018</v>
      </c>
      <c r="B137" s="16" t="s">
        <v>70</v>
      </c>
      <c r="C137" s="16" t="s">
        <v>277</v>
      </c>
      <c r="D137" s="16">
        <v>18.721476666448201</v>
      </c>
      <c r="E137" s="69">
        <f>Table3[[#This Row],[etr_paid]]/100</f>
        <v>0.187214766664482</v>
      </c>
    </row>
    <row r="138" spans="1:5" x14ac:dyDescent="0.2">
      <c r="A138" s="16">
        <v>2018</v>
      </c>
      <c r="B138" s="16" t="s">
        <v>169</v>
      </c>
      <c r="C138" s="16" t="s">
        <v>376</v>
      </c>
      <c r="D138" s="16">
        <v>18.756911357305398</v>
      </c>
      <c r="E138" s="69">
        <f>Table3[[#This Row],[etr_paid]]/100</f>
        <v>0.18756911357305397</v>
      </c>
    </row>
    <row r="139" spans="1:5" x14ac:dyDescent="0.2">
      <c r="A139" s="16">
        <v>2018</v>
      </c>
      <c r="B139" s="16" t="s">
        <v>74</v>
      </c>
      <c r="C139" s="16" t="s">
        <v>469</v>
      </c>
      <c r="D139" s="16">
        <v>18.933107697903999</v>
      </c>
      <c r="E139" s="69">
        <f>Table3[[#This Row],[etr_paid]]/100</f>
        <v>0.18933107697904</v>
      </c>
    </row>
    <row r="140" spans="1:5" x14ac:dyDescent="0.2">
      <c r="A140" s="16">
        <v>2018</v>
      </c>
      <c r="B140" s="16" t="s">
        <v>84</v>
      </c>
      <c r="C140" s="16" t="s">
        <v>7</v>
      </c>
      <c r="D140" s="16">
        <v>19.328240943260401</v>
      </c>
      <c r="E140" s="69">
        <f>Table3[[#This Row],[etr_paid]]/100</f>
        <v>0.193282409432604</v>
      </c>
    </row>
    <row r="141" spans="1:5" x14ac:dyDescent="0.2">
      <c r="A141" s="16">
        <v>2018</v>
      </c>
      <c r="B141" s="16" t="s">
        <v>157</v>
      </c>
      <c r="C141" s="16" t="s">
        <v>366</v>
      </c>
      <c r="D141" s="16">
        <v>19.668479744919601</v>
      </c>
      <c r="E141" s="69">
        <f>Table3[[#This Row],[etr_paid]]/100</f>
        <v>0.19668479744919601</v>
      </c>
    </row>
    <row r="142" spans="1:5" x14ac:dyDescent="0.2">
      <c r="A142" s="16">
        <v>2018</v>
      </c>
      <c r="B142" s="16" t="s">
        <v>57</v>
      </c>
      <c r="C142" s="16" t="s">
        <v>1</v>
      </c>
      <c r="D142" s="16">
        <v>20.024838608107199</v>
      </c>
      <c r="E142" s="69">
        <f>Table3[[#This Row],[etr_paid]]/100</f>
        <v>0.20024838608107198</v>
      </c>
    </row>
    <row r="143" spans="1:5" x14ac:dyDescent="0.2">
      <c r="A143" s="16">
        <v>2018</v>
      </c>
      <c r="B143" s="16" t="s">
        <v>308</v>
      </c>
      <c r="C143" s="16" t="s">
        <v>423</v>
      </c>
      <c r="D143" s="16">
        <v>20.048467926535299</v>
      </c>
      <c r="E143" s="69">
        <f>Table3[[#This Row],[etr_paid]]/100</f>
        <v>0.20048467926535299</v>
      </c>
    </row>
    <row r="144" spans="1:5" x14ac:dyDescent="0.2">
      <c r="A144" s="16">
        <v>2018</v>
      </c>
      <c r="B144" s="16" t="s">
        <v>377</v>
      </c>
      <c r="C144" s="16" t="s">
        <v>378</v>
      </c>
      <c r="D144" s="16">
        <v>20.348256912376801</v>
      </c>
      <c r="E144" s="69">
        <f>Table3[[#This Row],[etr_paid]]/100</f>
        <v>0.203482569123768</v>
      </c>
    </row>
    <row r="145" spans="1:5" x14ac:dyDescent="0.2">
      <c r="A145" s="16">
        <v>2018</v>
      </c>
      <c r="B145" s="16" t="s">
        <v>95</v>
      </c>
      <c r="C145" s="16" t="s">
        <v>6</v>
      </c>
      <c r="D145" s="16">
        <v>20.378778969249499</v>
      </c>
      <c r="E145" s="69">
        <f>Table3[[#This Row],[etr_paid]]/100</f>
        <v>0.203787789692495</v>
      </c>
    </row>
    <row r="146" spans="1:5" x14ac:dyDescent="0.2">
      <c r="A146" s="16">
        <v>2018</v>
      </c>
      <c r="B146" s="16" t="s">
        <v>86</v>
      </c>
      <c r="C146" s="16" t="s">
        <v>3</v>
      </c>
      <c r="D146" s="16">
        <v>20.906371356895502</v>
      </c>
      <c r="E146" s="69">
        <f>Table3[[#This Row],[etr_paid]]/100</f>
        <v>0.20906371356895501</v>
      </c>
    </row>
    <row r="147" spans="1:5" x14ac:dyDescent="0.2">
      <c r="A147" s="16">
        <v>2018</v>
      </c>
      <c r="B147" s="16" t="s">
        <v>167</v>
      </c>
      <c r="C147" s="16" t="s">
        <v>375</v>
      </c>
      <c r="D147" s="16">
        <v>21.1162215632</v>
      </c>
      <c r="E147" s="69">
        <f>Table3[[#This Row],[etr_paid]]/100</f>
        <v>0.21116221563199999</v>
      </c>
    </row>
    <row r="148" spans="1:5" x14ac:dyDescent="0.2">
      <c r="A148" s="16">
        <v>2018</v>
      </c>
      <c r="B148" s="16" t="s">
        <v>181</v>
      </c>
      <c r="C148" s="16" t="s">
        <v>393</v>
      </c>
      <c r="D148" s="16">
        <v>21.217234743077501</v>
      </c>
      <c r="E148" s="69">
        <f>Table3[[#This Row],[etr_paid]]/100</f>
        <v>0.21217234743077501</v>
      </c>
    </row>
    <row r="149" spans="1:5" x14ac:dyDescent="0.2">
      <c r="A149" s="16">
        <v>2018</v>
      </c>
      <c r="B149" s="16" t="s">
        <v>336</v>
      </c>
      <c r="C149" s="16" t="s">
        <v>337</v>
      </c>
      <c r="D149" s="16">
        <v>21.5176738614872</v>
      </c>
      <c r="E149" s="69">
        <f>Table3[[#This Row],[etr_paid]]/100</f>
        <v>0.21517673861487199</v>
      </c>
    </row>
    <row r="150" spans="1:5" x14ac:dyDescent="0.2">
      <c r="A150" s="16">
        <v>2018</v>
      </c>
      <c r="B150" s="16" t="s">
        <v>68</v>
      </c>
      <c r="C150" s="16" t="s">
        <v>27</v>
      </c>
      <c r="D150" s="16">
        <v>21.531397150365699</v>
      </c>
      <c r="E150" s="69">
        <f>Table3[[#This Row],[etr_paid]]/100</f>
        <v>0.215313971503657</v>
      </c>
    </row>
    <row r="151" spans="1:5" x14ac:dyDescent="0.2">
      <c r="A151" s="16">
        <v>2018</v>
      </c>
      <c r="B151" s="16" t="s">
        <v>65</v>
      </c>
      <c r="C151" s="16" t="s">
        <v>272</v>
      </c>
      <c r="D151" s="16">
        <v>21.796450017773498</v>
      </c>
      <c r="E151" s="69">
        <f>Table3[[#This Row],[etr_paid]]/100</f>
        <v>0.21796450017773497</v>
      </c>
    </row>
    <row r="152" spans="1:5" x14ac:dyDescent="0.2">
      <c r="A152" s="16">
        <v>2018</v>
      </c>
      <c r="B152" s="16" t="s">
        <v>369</v>
      </c>
      <c r="C152" s="16" t="s">
        <v>370</v>
      </c>
      <c r="D152" s="16">
        <v>22.252821955387901</v>
      </c>
      <c r="E152" s="69">
        <f>Table3[[#This Row],[etr_paid]]/100</f>
        <v>0.22252821955387903</v>
      </c>
    </row>
    <row r="153" spans="1:5" x14ac:dyDescent="0.2">
      <c r="A153" s="16">
        <v>2018</v>
      </c>
      <c r="B153" s="16" t="s">
        <v>103</v>
      </c>
      <c r="C153" s="16" t="s">
        <v>305</v>
      </c>
      <c r="D153" s="16">
        <v>22.291648157101001</v>
      </c>
      <c r="E153" s="69">
        <f>Table3[[#This Row],[etr_paid]]/100</f>
        <v>0.22291648157101002</v>
      </c>
    </row>
    <row r="154" spans="1:5" x14ac:dyDescent="0.2">
      <c r="A154" s="16">
        <v>2018</v>
      </c>
      <c r="B154" s="16" t="s">
        <v>151</v>
      </c>
      <c r="C154" s="16" t="s">
        <v>214</v>
      </c>
      <c r="D154" s="16">
        <v>22.5692619216514</v>
      </c>
      <c r="E154" s="69">
        <f>Table3[[#This Row],[etr_paid]]/100</f>
        <v>0.22569261921651398</v>
      </c>
    </row>
    <row r="155" spans="1:5" x14ac:dyDescent="0.2">
      <c r="A155" s="16">
        <v>2018</v>
      </c>
      <c r="B155" s="16" t="s">
        <v>133</v>
      </c>
      <c r="C155" s="16" t="s">
        <v>340</v>
      </c>
      <c r="D155" s="16">
        <v>22.697851700361301</v>
      </c>
      <c r="E155" s="69">
        <f>Table3[[#This Row],[etr_paid]]/100</f>
        <v>0.22697851700361302</v>
      </c>
    </row>
    <row r="156" spans="1:5" x14ac:dyDescent="0.2">
      <c r="A156" s="16">
        <v>2018</v>
      </c>
      <c r="B156" s="16" t="s">
        <v>117</v>
      </c>
      <c r="C156" s="16" t="s">
        <v>32</v>
      </c>
      <c r="D156" s="16">
        <v>23.3558658101202</v>
      </c>
      <c r="E156" s="69">
        <f>Table3[[#This Row],[etr_paid]]/100</f>
        <v>0.23355865810120199</v>
      </c>
    </row>
    <row r="157" spans="1:5" x14ac:dyDescent="0.2">
      <c r="A157" s="16">
        <v>2018</v>
      </c>
      <c r="B157" s="16" t="s">
        <v>165</v>
      </c>
      <c r="C157" s="16" t="s">
        <v>221</v>
      </c>
      <c r="D157" s="16">
        <v>23.495098233599901</v>
      </c>
      <c r="E157" s="69">
        <f>Table3[[#This Row],[etr_paid]]/100</f>
        <v>0.23495098233599901</v>
      </c>
    </row>
    <row r="158" spans="1:5" x14ac:dyDescent="0.2">
      <c r="A158" s="16">
        <v>2018</v>
      </c>
      <c r="B158" s="16" t="s">
        <v>275</v>
      </c>
      <c r="C158" s="16" t="s">
        <v>276</v>
      </c>
      <c r="D158" s="16">
        <v>23.629292267423899</v>
      </c>
      <c r="E158" s="69">
        <f>Table3[[#This Row],[etr_paid]]/100</f>
        <v>0.23629292267423899</v>
      </c>
    </row>
    <row r="159" spans="1:5" x14ac:dyDescent="0.2">
      <c r="A159" s="16">
        <v>2018</v>
      </c>
      <c r="B159" s="16" t="s">
        <v>192</v>
      </c>
      <c r="C159" s="16" t="s">
        <v>41</v>
      </c>
      <c r="D159" s="16">
        <v>23.863683613389799</v>
      </c>
      <c r="E159" s="69">
        <f>Table3[[#This Row],[etr_paid]]/100</f>
        <v>0.23863683613389799</v>
      </c>
    </row>
    <row r="160" spans="1:5" x14ac:dyDescent="0.2">
      <c r="A160" s="16">
        <v>2018</v>
      </c>
      <c r="B160" s="16" t="s">
        <v>53</v>
      </c>
      <c r="C160" s="16" t="s">
        <v>24</v>
      </c>
      <c r="D160" s="16">
        <v>23.964943035232402</v>
      </c>
      <c r="E160" s="69">
        <f>Table3[[#This Row],[etr_paid]]/100</f>
        <v>0.23964943035232403</v>
      </c>
    </row>
    <row r="161" spans="1:5" x14ac:dyDescent="0.2">
      <c r="A161" s="16">
        <v>2018</v>
      </c>
      <c r="B161" s="16" t="s">
        <v>114</v>
      </c>
      <c r="C161" s="16" t="s">
        <v>11</v>
      </c>
      <c r="D161" s="16">
        <v>24.3832553605986</v>
      </c>
      <c r="E161" s="69">
        <f>Table3[[#This Row],[etr_paid]]/100</f>
        <v>0.24383255360598599</v>
      </c>
    </row>
    <row r="162" spans="1:5" x14ac:dyDescent="0.2">
      <c r="A162" s="16">
        <v>2018</v>
      </c>
      <c r="B162" s="16" t="s">
        <v>51</v>
      </c>
      <c r="C162" s="16" t="s">
        <v>258</v>
      </c>
      <c r="D162" s="16">
        <v>25.303946284824399</v>
      </c>
      <c r="E162" s="69">
        <f>Table3[[#This Row],[etr_paid]]/100</f>
        <v>0.25303946284824397</v>
      </c>
    </row>
    <row r="163" spans="1:5" x14ac:dyDescent="0.2">
      <c r="A163" s="16">
        <v>2018</v>
      </c>
      <c r="B163" s="16" t="s">
        <v>362</v>
      </c>
      <c r="C163" s="16" t="s">
        <v>426</v>
      </c>
      <c r="D163" s="16">
        <v>26.019562468880402</v>
      </c>
      <c r="E163" s="69">
        <f>Table3[[#This Row],[etr_paid]]/100</f>
        <v>0.26019562468880403</v>
      </c>
    </row>
    <row r="164" spans="1:5" x14ac:dyDescent="0.2">
      <c r="A164" s="16">
        <v>2018</v>
      </c>
      <c r="B164" s="16" t="s">
        <v>357</v>
      </c>
      <c r="C164" s="16" t="s">
        <v>358</v>
      </c>
      <c r="D164" s="16">
        <v>26.650872910705001</v>
      </c>
      <c r="E164" s="69">
        <f>Table3[[#This Row],[etr_paid]]/100</f>
        <v>0.26650872910705004</v>
      </c>
    </row>
    <row r="165" spans="1:5" x14ac:dyDescent="0.2">
      <c r="A165" s="16">
        <v>2018</v>
      </c>
      <c r="B165" s="16" t="s">
        <v>108</v>
      </c>
      <c r="C165" s="16" t="s">
        <v>31</v>
      </c>
      <c r="D165" s="16">
        <v>26.747795790777801</v>
      </c>
      <c r="E165" s="69">
        <f>Table3[[#This Row],[etr_paid]]/100</f>
        <v>0.26747795790777801</v>
      </c>
    </row>
    <row r="166" spans="1:5" x14ac:dyDescent="0.2">
      <c r="A166" s="16">
        <v>2018</v>
      </c>
      <c r="B166" s="16" t="s">
        <v>150</v>
      </c>
      <c r="C166" s="16" t="s">
        <v>359</v>
      </c>
      <c r="D166" s="16">
        <v>26.886069799048499</v>
      </c>
      <c r="E166" s="69">
        <f>Table3[[#This Row],[etr_paid]]/100</f>
        <v>0.26886069799048501</v>
      </c>
    </row>
    <row r="167" spans="1:5" x14ac:dyDescent="0.2">
      <c r="A167" s="16">
        <v>2018</v>
      </c>
      <c r="B167" s="16" t="s">
        <v>129</v>
      </c>
      <c r="C167" s="16" t="s">
        <v>338</v>
      </c>
      <c r="D167" s="16">
        <v>27.489932671274001</v>
      </c>
      <c r="E167" s="69">
        <f>Table3[[#This Row],[etr_paid]]/100</f>
        <v>0.27489932671274003</v>
      </c>
    </row>
    <row r="168" spans="1:5" x14ac:dyDescent="0.2">
      <c r="A168" s="16">
        <v>2018</v>
      </c>
      <c r="B168" s="16" t="s">
        <v>104</v>
      </c>
      <c r="C168" s="16" t="s">
        <v>8</v>
      </c>
      <c r="D168" s="16">
        <v>27.7485874636399</v>
      </c>
      <c r="E168" s="69">
        <f>Table3[[#This Row],[etr_paid]]/100</f>
        <v>0.27748587463639901</v>
      </c>
    </row>
    <row r="169" spans="1:5" x14ac:dyDescent="0.2">
      <c r="A169" s="16">
        <v>2018</v>
      </c>
      <c r="B169" s="16" t="s">
        <v>470</v>
      </c>
      <c r="C169" s="16" t="s">
        <v>471</v>
      </c>
      <c r="D169" s="16">
        <v>27.9348331745725</v>
      </c>
      <c r="E169" s="69">
        <f>Table3[[#This Row],[etr_paid]]/100</f>
        <v>0.27934833174572499</v>
      </c>
    </row>
    <row r="170" spans="1:5" x14ac:dyDescent="0.2">
      <c r="A170" s="16">
        <v>2018</v>
      </c>
      <c r="B170" s="16" t="s">
        <v>156</v>
      </c>
      <c r="C170" s="16" t="s">
        <v>37</v>
      </c>
      <c r="D170" s="16">
        <v>28.529064984944998</v>
      </c>
      <c r="E170" s="69">
        <f>Table3[[#This Row],[etr_paid]]/100</f>
        <v>0.28529064984944996</v>
      </c>
    </row>
    <row r="171" spans="1:5" x14ac:dyDescent="0.2">
      <c r="A171" s="16">
        <v>2018</v>
      </c>
      <c r="B171" s="16" t="s">
        <v>50</v>
      </c>
      <c r="C171" s="16" t="s">
        <v>257</v>
      </c>
      <c r="D171" s="16">
        <v>28.842302569808901</v>
      </c>
      <c r="E171" s="69">
        <f>Table3[[#This Row],[etr_paid]]/100</f>
        <v>0.28842302569808903</v>
      </c>
    </row>
    <row r="172" spans="1:5" x14ac:dyDescent="0.2">
      <c r="A172" s="16">
        <v>2018</v>
      </c>
      <c r="B172" s="16" t="s">
        <v>136</v>
      </c>
      <c r="C172" s="16" t="s">
        <v>35</v>
      </c>
      <c r="D172" s="16">
        <v>28.843462991647399</v>
      </c>
      <c r="E172" s="69">
        <f>Table3[[#This Row],[etr_paid]]/100</f>
        <v>0.28843462991647401</v>
      </c>
    </row>
    <row r="173" spans="1:5" x14ac:dyDescent="0.2">
      <c r="A173" s="16">
        <v>2018</v>
      </c>
      <c r="B173" s="16" t="s">
        <v>292</v>
      </c>
      <c r="C173" s="16" t="s">
        <v>293</v>
      </c>
      <c r="D173" s="16">
        <v>29.035045178895</v>
      </c>
      <c r="E173" s="69">
        <f>Table3[[#This Row],[etr_paid]]/100</f>
        <v>0.29035045178895003</v>
      </c>
    </row>
    <row r="174" spans="1:5" x14ac:dyDescent="0.2">
      <c r="A174" s="16">
        <v>2018</v>
      </c>
      <c r="B174" s="16" t="s">
        <v>163</v>
      </c>
      <c r="C174" s="16" t="s">
        <v>372</v>
      </c>
      <c r="D174" s="16">
        <v>29.237528304650699</v>
      </c>
      <c r="E174" s="69">
        <f>Table3[[#This Row],[etr_paid]]/100</f>
        <v>0.29237528304650701</v>
      </c>
    </row>
    <row r="175" spans="1:5" x14ac:dyDescent="0.2">
      <c r="A175" s="16">
        <v>2018</v>
      </c>
      <c r="B175" s="16" t="s">
        <v>77</v>
      </c>
      <c r="C175" s="16" t="s">
        <v>284</v>
      </c>
      <c r="D175" s="16">
        <v>29.794223621813</v>
      </c>
      <c r="E175" s="69">
        <f>Table3[[#This Row],[etr_paid]]/100</f>
        <v>0.29794223621812999</v>
      </c>
    </row>
    <row r="176" spans="1:5" x14ac:dyDescent="0.2">
      <c r="A176" s="16">
        <v>2018</v>
      </c>
      <c r="B176" s="16" t="s">
        <v>119</v>
      </c>
      <c r="C176" s="16" t="s">
        <v>327</v>
      </c>
      <c r="D176" s="16">
        <v>30.2683334910204</v>
      </c>
      <c r="E176" s="69">
        <f>Table3[[#This Row],[etr_paid]]/100</f>
        <v>0.30268333491020399</v>
      </c>
    </row>
    <row r="177" spans="1:5" x14ac:dyDescent="0.2">
      <c r="A177" s="16">
        <v>2018</v>
      </c>
      <c r="B177" s="16" t="s">
        <v>88</v>
      </c>
      <c r="C177" s="16" t="s">
        <v>290</v>
      </c>
      <c r="D177" s="16">
        <v>31.1551746046338</v>
      </c>
      <c r="E177" s="69">
        <f>Table3[[#This Row],[etr_paid]]/100</f>
        <v>0.31155174604633801</v>
      </c>
    </row>
    <row r="178" spans="1:5" x14ac:dyDescent="0.2">
      <c r="A178" s="16">
        <v>2018</v>
      </c>
      <c r="B178" s="16" t="s">
        <v>323</v>
      </c>
      <c r="C178" s="16" t="s">
        <v>324</v>
      </c>
      <c r="D178" s="16">
        <v>31.669500666525199</v>
      </c>
      <c r="E178" s="69">
        <f>Table3[[#This Row],[etr_paid]]/100</f>
        <v>0.31669500666525197</v>
      </c>
    </row>
    <row r="179" spans="1:5" x14ac:dyDescent="0.2">
      <c r="A179" s="16">
        <v>2018</v>
      </c>
      <c r="B179" s="16" t="s">
        <v>382</v>
      </c>
      <c r="C179" s="16" t="s">
        <v>383</v>
      </c>
      <c r="D179" s="16">
        <v>31.907687225559801</v>
      </c>
      <c r="E179" s="69">
        <f>Table3[[#This Row],[etr_paid]]/100</f>
        <v>0.319076872255598</v>
      </c>
    </row>
    <row r="180" spans="1:5" x14ac:dyDescent="0.2">
      <c r="A180" s="16">
        <v>2018</v>
      </c>
      <c r="B180" s="16" t="s">
        <v>60</v>
      </c>
      <c r="C180" s="16" t="s">
        <v>269</v>
      </c>
      <c r="D180" s="16">
        <v>32.771863028154399</v>
      </c>
      <c r="E180" s="69">
        <f>Table3[[#This Row],[etr_paid]]/100</f>
        <v>0.32771863028154402</v>
      </c>
    </row>
    <row r="181" spans="1:5" x14ac:dyDescent="0.2">
      <c r="A181" s="16">
        <v>2018</v>
      </c>
      <c r="B181" s="16" t="s">
        <v>78</v>
      </c>
      <c r="C181" s="16" t="s">
        <v>219</v>
      </c>
      <c r="D181" s="16">
        <v>33.523927972721502</v>
      </c>
      <c r="E181" s="69">
        <f>Table3[[#This Row],[etr_paid]]/100</f>
        <v>0.33523927972721501</v>
      </c>
    </row>
    <row r="182" spans="1:5" x14ac:dyDescent="0.2">
      <c r="A182" s="16">
        <v>2018</v>
      </c>
      <c r="B182" s="16" t="s">
        <v>124</v>
      </c>
      <c r="C182" s="16" t="s">
        <v>236</v>
      </c>
      <c r="D182" s="16">
        <v>33.644640358591197</v>
      </c>
      <c r="E182" s="69">
        <f>Table3[[#This Row],[etr_paid]]/100</f>
        <v>0.33644640358591199</v>
      </c>
    </row>
    <row r="183" spans="1:5" x14ac:dyDescent="0.2">
      <c r="A183" s="16">
        <v>2018</v>
      </c>
      <c r="B183" s="16" t="s">
        <v>193</v>
      </c>
      <c r="C183" s="16" t="s">
        <v>413</v>
      </c>
      <c r="D183" s="16">
        <v>34.148888963533402</v>
      </c>
      <c r="E183" s="69">
        <f>Table3[[#This Row],[etr_paid]]/100</f>
        <v>0.34148888963533403</v>
      </c>
    </row>
    <row r="184" spans="1:5" x14ac:dyDescent="0.2">
      <c r="A184" s="16">
        <v>2018</v>
      </c>
      <c r="B184" s="16" t="s">
        <v>390</v>
      </c>
      <c r="C184" s="16" t="s">
        <v>391</v>
      </c>
      <c r="D184" s="16">
        <v>34.567417916279901</v>
      </c>
      <c r="E184" s="69">
        <f>Table3[[#This Row],[etr_paid]]/100</f>
        <v>0.34567417916279902</v>
      </c>
    </row>
    <row r="185" spans="1:5" x14ac:dyDescent="0.2">
      <c r="A185" s="16">
        <v>2018</v>
      </c>
      <c r="B185" s="16" t="s">
        <v>110</v>
      </c>
      <c r="C185" s="16" t="s">
        <v>30</v>
      </c>
      <c r="D185" s="16">
        <v>37.717566572105902</v>
      </c>
      <c r="E185" s="69">
        <f>Table3[[#This Row],[etr_paid]]/100</f>
        <v>0.37717566572105904</v>
      </c>
    </row>
    <row r="186" spans="1:5" x14ac:dyDescent="0.2">
      <c r="A186" s="16">
        <v>2018</v>
      </c>
      <c r="B186" s="16" t="s">
        <v>89</v>
      </c>
      <c r="C186" s="16" t="s">
        <v>291</v>
      </c>
      <c r="D186" s="16">
        <v>38.663418655719703</v>
      </c>
      <c r="E186" s="69">
        <f>Table3[[#This Row],[etr_paid]]/100</f>
        <v>0.386634186557197</v>
      </c>
    </row>
    <row r="187" spans="1:5" x14ac:dyDescent="0.2">
      <c r="A187" s="16">
        <v>2018</v>
      </c>
      <c r="B187" s="16" t="s">
        <v>52</v>
      </c>
      <c r="C187" s="16" t="s">
        <v>260</v>
      </c>
      <c r="D187" s="16">
        <v>40.248571837190703</v>
      </c>
      <c r="E187" s="69">
        <f>Table3[[#This Row],[etr_paid]]/100</f>
        <v>0.40248571837190705</v>
      </c>
    </row>
    <row r="188" spans="1:5" x14ac:dyDescent="0.2">
      <c r="A188" s="16">
        <v>2018</v>
      </c>
      <c r="B188" s="16" t="s">
        <v>300</v>
      </c>
      <c r="C188" s="16" t="s">
        <v>301</v>
      </c>
      <c r="D188" s="16">
        <v>40.7369421492402</v>
      </c>
      <c r="E188" s="69">
        <f>Table3[[#This Row],[etr_paid]]/100</f>
        <v>0.40736942149240202</v>
      </c>
    </row>
    <row r="189" spans="1:5" x14ac:dyDescent="0.2">
      <c r="A189" s="16">
        <v>2018</v>
      </c>
      <c r="B189" s="16" t="s">
        <v>183</v>
      </c>
      <c r="C189" s="16" t="s">
        <v>395</v>
      </c>
      <c r="D189" s="16">
        <v>42.592405309864702</v>
      </c>
      <c r="E189" s="69">
        <f>Table3[[#This Row],[etr_paid]]/100</f>
        <v>0.425924053098647</v>
      </c>
    </row>
    <row r="190" spans="1:5" x14ac:dyDescent="0.2">
      <c r="A190" s="16">
        <v>2018</v>
      </c>
      <c r="B190" s="16" t="s">
        <v>306</v>
      </c>
      <c r="C190" s="16" t="s">
        <v>307</v>
      </c>
      <c r="D190" s="16">
        <v>43.446447348246103</v>
      </c>
      <c r="E190" s="69">
        <f>Table3[[#This Row],[etr_paid]]/100</f>
        <v>0.43446447348246103</v>
      </c>
    </row>
    <row r="191" spans="1:5" x14ac:dyDescent="0.2">
      <c r="A191" s="16">
        <v>2018</v>
      </c>
      <c r="B191" s="16" t="s">
        <v>313</v>
      </c>
      <c r="C191" s="16" t="s">
        <v>314</v>
      </c>
      <c r="D191" s="16">
        <v>44.5544595600024</v>
      </c>
      <c r="E191" s="69">
        <f>Table3[[#This Row],[etr_paid]]/100</f>
        <v>0.44554459560002402</v>
      </c>
    </row>
    <row r="192" spans="1:5" x14ac:dyDescent="0.2">
      <c r="A192" s="16">
        <v>2018</v>
      </c>
      <c r="B192" s="16" t="s">
        <v>147</v>
      </c>
      <c r="C192" s="16" t="s">
        <v>356</v>
      </c>
      <c r="D192" s="16">
        <v>44.930148608797602</v>
      </c>
      <c r="E192" s="69">
        <f>Table3[[#This Row],[etr_paid]]/100</f>
        <v>0.44930148608797604</v>
      </c>
    </row>
    <row r="193" spans="1:5" x14ac:dyDescent="0.2">
      <c r="A193" s="16">
        <v>2018</v>
      </c>
      <c r="B193" s="16" t="s">
        <v>76</v>
      </c>
      <c r="C193" s="16" t="s">
        <v>281</v>
      </c>
      <c r="D193" s="16">
        <v>45.438489561342401</v>
      </c>
      <c r="E193" s="69">
        <f>Table3[[#This Row],[etr_paid]]/100</f>
        <v>0.45438489561342399</v>
      </c>
    </row>
    <row r="194" spans="1:5" x14ac:dyDescent="0.2">
      <c r="A194" s="16">
        <v>2018</v>
      </c>
      <c r="B194" s="16" t="s">
        <v>142</v>
      </c>
      <c r="C194" s="16" t="s">
        <v>352</v>
      </c>
      <c r="D194" s="16">
        <v>45.716078399884701</v>
      </c>
      <c r="E194" s="69">
        <f>Table3[[#This Row],[etr_paid]]/100</f>
        <v>0.45716078399884702</v>
      </c>
    </row>
    <row r="195" spans="1:5" x14ac:dyDescent="0.2">
      <c r="A195" s="16">
        <v>2018</v>
      </c>
      <c r="B195" s="16" t="s">
        <v>185</v>
      </c>
      <c r="C195" s="16" t="s">
        <v>397</v>
      </c>
      <c r="D195" s="16">
        <v>46.997687294824701</v>
      </c>
      <c r="E195" s="69">
        <f>Table3[[#This Row],[etr_paid]]/100</f>
        <v>0.46997687294824703</v>
      </c>
    </row>
    <row r="196" spans="1:5" x14ac:dyDescent="0.2">
      <c r="A196" s="16">
        <v>2018</v>
      </c>
      <c r="B196" s="16" t="s">
        <v>360</v>
      </c>
      <c r="C196" s="16" t="s">
        <v>424</v>
      </c>
      <c r="D196" s="16">
        <v>49.823989367310297</v>
      </c>
      <c r="E196" s="69">
        <f>Table3[[#This Row],[etr_paid]]/100</f>
        <v>0.49823989367310295</v>
      </c>
    </row>
    <row r="197" spans="1:5" x14ac:dyDescent="0.2">
      <c r="A197" s="16">
        <v>2018</v>
      </c>
      <c r="B197" s="16" t="s">
        <v>154</v>
      </c>
      <c r="C197" s="16" t="s">
        <v>365</v>
      </c>
      <c r="D197" s="16">
        <v>50.447639003444898</v>
      </c>
      <c r="E197" s="69">
        <f>Table3[[#This Row],[etr_paid]]/100</f>
        <v>0.504476390034449</v>
      </c>
    </row>
    <row r="198" spans="1:5" x14ac:dyDescent="0.2">
      <c r="A198" s="16">
        <v>2018</v>
      </c>
      <c r="B198" s="16" t="s">
        <v>170</v>
      </c>
      <c r="C198" s="16" t="s">
        <v>472</v>
      </c>
      <c r="D198" s="16">
        <v>51.257839142170099</v>
      </c>
      <c r="E198" s="69">
        <f>Table3[[#This Row],[etr_paid]]/100</f>
        <v>0.51257839142170103</v>
      </c>
    </row>
    <row r="199" spans="1:5" x14ac:dyDescent="0.2">
      <c r="A199" s="16">
        <v>2018</v>
      </c>
      <c r="B199" s="16" t="s">
        <v>202</v>
      </c>
      <c r="C199" s="16" t="s">
        <v>229</v>
      </c>
      <c r="D199" s="16">
        <v>52.210955205464501</v>
      </c>
      <c r="E199" s="69">
        <f>Table3[[#This Row],[etr_paid]]/100</f>
        <v>0.52210955205464504</v>
      </c>
    </row>
    <row r="200" spans="1:5" x14ac:dyDescent="0.2">
      <c r="A200" s="16">
        <v>2018</v>
      </c>
      <c r="B200" s="16" t="s">
        <v>148</v>
      </c>
      <c r="C200" s="16" t="s">
        <v>16</v>
      </c>
      <c r="D200" s="16">
        <v>52.941122607090101</v>
      </c>
      <c r="E200" s="69">
        <f>Table3[[#This Row],[etr_paid]]/100</f>
        <v>0.52941122607090096</v>
      </c>
    </row>
    <row r="201" spans="1:5" x14ac:dyDescent="0.2">
      <c r="A201" s="16">
        <v>2018</v>
      </c>
      <c r="B201" s="16" t="s">
        <v>58</v>
      </c>
      <c r="C201" s="16" t="s">
        <v>267</v>
      </c>
      <c r="D201" s="16">
        <v>53.173018231236099</v>
      </c>
      <c r="E201" s="69">
        <f>Table3[[#This Row],[etr_paid]]/100</f>
        <v>0.53173018231236102</v>
      </c>
    </row>
    <row r="202" spans="1:5" x14ac:dyDescent="0.2">
      <c r="A202" s="16">
        <v>2018</v>
      </c>
      <c r="B202" s="16" t="s">
        <v>333</v>
      </c>
      <c r="C202" s="16" t="s">
        <v>334</v>
      </c>
      <c r="D202" s="16">
        <v>58.9644080503273</v>
      </c>
      <c r="E202" s="69">
        <f>Table3[[#This Row],[etr_paid]]/100</f>
        <v>0.58964408050327299</v>
      </c>
    </row>
    <row r="203" spans="1:5" x14ac:dyDescent="0.2">
      <c r="A203" s="16">
        <v>2018</v>
      </c>
      <c r="B203" s="16" t="s">
        <v>87</v>
      </c>
      <c r="C203" s="16" t="s">
        <v>289</v>
      </c>
      <c r="D203" s="16">
        <v>59.7352110054712</v>
      </c>
      <c r="E203" s="69">
        <f>Table3[[#This Row],[etr_paid]]/100</f>
        <v>0.597352110054712</v>
      </c>
    </row>
    <row r="204" spans="1:5" x14ac:dyDescent="0.2">
      <c r="A204" s="16">
        <v>2018</v>
      </c>
      <c r="B204" s="16" t="s">
        <v>102</v>
      </c>
      <c r="C204" s="16" t="s">
        <v>473</v>
      </c>
      <c r="D204" s="16">
        <v>82.733048268923397</v>
      </c>
      <c r="E204" s="69">
        <f>Table3[[#This Row],[etr_paid]]/100</f>
        <v>0.82733048268923393</v>
      </c>
    </row>
    <row r="205" spans="1:5" x14ac:dyDescent="0.2">
      <c r="A205" s="16">
        <v>2018</v>
      </c>
      <c r="B205" s="16" t="s">
        <v>180</v>
      </c>
      <c r="C205" s="16" t="s">
        <v>392</v>
      </c>
      <c r="D205" s="16">
        <v>84.083540110839493</v>
      </c>
      <c r="E205" s="69">
        <f>Table3[[#This Row],[etr_paid]]/100</f>
        <v>0.84083540110839494</v>
      </c>
    </row>
    <row r="206" spans="1:5" x14ac:dyDescent="0.2">
      <c r="A206" s="16">
        <v>2018</v>
      </c>
      <c r="B206" s="16" t="s">
        <v>298</v>
      </c>
      <c r="C206" s="16" t="s">
        <v>299</v>
      </c>
      <c r="D206" s="16">
        <v>104.293852227771</v>
      </c>
      <c r="E206" s="69">
        <f>Table3[[#This Row],[etr_paid]]/100</f>
        <v>1.0429385222777099</v>
      </c>
    </row>
    <row r="207" spans="1:5" x14ac:dyDescent="0.2">
      <c r="A207" s="16">
        <v>2018</v>
      </c>
      <c r="B207" s="16" t="s">
        <v>256</v>
      </c>
      <c r="C207" s="16" t="s">
        <v>419</v>
      </c>
      <c r="D207" s="16" t="e">
        <v>#NUM!</v>
      </c>
      <c r="E207" s="69" t="e">
        <f>Table3[[#This Row],[etr_paid]]/100</f>
        <v>#NUM!</v>
      </c>
    </row>
    <row r="208" spans="1:5" x14ac:dyDescent="0.2">
      <c r="A208" s="16">
        <v>2018</v>
      </c>
      <c r="B208" s="16" t="s">
        <v>474</v>
      </c>
      <c r="C208" s="16" t="s">
        <v>475</v>
      </c>
      <c r="D208" s="16" t="e">
        <v>#NUM!</v>
      </c>
      <c r="E208" s="69" t="e">
        <f>Table3[[#This Row],[etr_paid]]/100</f>
        <v>#NUM!</v>
      </c>
    </row>
    <row r="209" spans="1:5" x14ac:dyDescent="0.2">
      <c r="A209" s="16">
        <v>2018</v>
      </c>
      <c r="B209" s="16" t="s">
        <v>146</v>
      </c>
      <c r="C209" s="16" t="s">
        <v>476</v>
      </c>
      <c r="D209" s="16" t="e">
        <v>#NUM!</v>
      </c>
      <c r="E209" s="69" t="e">
        <f>Table3[[#This Row],[etr_paid]]/100</f>
        <v>#NUM!</v>
      </c>
    </row>
    <row r="210" spans="1:5" x14ac:dyDescent="0.2">
      <c r="A210" s="16">
        <v>2018</v>
      </c>
      <c r="B210" s="16" t="s">
        <v>477</v>
      </c>
      <c r="C210" s="16" t="s">
        <v>478</v>
      </c>
      <c r="D210" s="16" t="e">
        <v>#NUM!</v>
      </c>
      <c r="E210" s="69" t="e">
        <f>Table3[[#This Row],[etr_paid]]/100</f>
        <v>#NUM!</v>
      </c>
    </row>
    <row r="211" spans="1:5" x14ac:dyDescent="0.2">
      <c r="A211" s="16">
        <v>2018</v>
      </c>
      <c r="B211" s="16" t="s">
        <v>177</v>
      </c>
      <c r="C211" s="16" t="s">
        <v>479</v>
      </c>
      <c r="D211" s="16" t="e">
        <v>#NUM!</v>
      </c>
      <c r="E211" s="69" t="e">
        <f>Table3[[#This Row],[etr_paid]]/100</f>
        <v>#NUM!</v>
      </c>
    </row>
    <row r="212" spans="1:5" x14ac:dyDescent="0.2">
      <c r="A212" s="16">
        <v>2018</v>
      </c>
      <c r="B212" s="16" t="s">
        <v>480</v>
      </c>
      <c r="C212" s="16" t="s">
        <v>481</v>
      </c>
      <c r="D212" s="16" t="e">
        <v>#NUM!</v>
      </c>
      <c r="E212" s="69" t="e">
        <f>Table3[[#This Row],[etr_paid]]/100</f>
        <v>#NUM!</v>
      </c>
    </row>
  </sheetData>
  <pageMargins left="0.7" right="0.7" top="0.75" bottom="0.75" header="0.3" footer="0.3"/>
  <pageSetup paperSize="9" orientation="portrait" horizontalDpi="300" verticalDpi="300"/>
  <drawing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65A4A-7B6A-6D45-9786-D13C7845B170}">
  <dimension ref="A1:C11"/>
  <sheetViews>
    <sheetView workbookViewId="0">
      <selection activeCell="N16" sqref="N16"/>
    </sheetView>
  </sheetViews>
  <sheetFormatPr baseColWidth="10" defaultRowHeight="16" x14ac:dyDescent="0.2"/>
  <sheetData>
    <row r="1" spans="1:3" x14ac:dyDescent="0.2">
      <c r="A1" s="2"/>
      <c r="B1" s="2" t="s">
        <v>616</v>
      </c>
    </row>
    <row r="2" spans="1:3" x14ac:dyDescent="0.2">
      <c r="A2" s="2"/>
      <c r="B2" s="2" t="s">
        <v>615</v>
      </c>
      <c r="C2" t="s">
        <v>614</v>
      </c>
    </row>
    <row r="3" spans="1:3" x14ac:dyDescent="0.2">
      <c r="A3">
        <v>2014</v>
      </c>
      <c r="B3" s="3">
        <v>0.73270579999999996</v>
      </c>
      <c r="C3" s="3">
        <v>0.26729409999999998</v>
      </c>
    </row>
    <row r="4" spans="1:3" x14ac:dyDescent="0.2">
      <c r="A4">
        <v>2015</v>
      </c>
      <c r="B4" s="3">
        <v>0.65100950000000002</v>
      </c>
      <c r="C4" s="3">
        <v>0.34899049999999998</v>
      </c>
    </row>
    <row r="5" spans="1:3" x14ac:dyDescent="0.2">
      <c r="A5">
        <v>2016</v>
      </c>
      <c r="B5" s="3">
        <v>0.73125479999999998</v>
      </c>
      <c r="C5" s="3">
        <v>0.26874530000000002</v>
      </c>
    </row>
    <row r="6" spans="1:3" x14ac:dyDescent="0.2">
      <c r="A6">
        <v>2017</v>
      </c>
      <c r="B6" s="3">
        <v>0.74563190000000001</v>
      </c>
      <c r="C6" s="3">
        <v>0.25436809999999999</v>
      </c>
    </row>
    <row r="7" spans="1:3" x14ac:dyDescent="0.2">
      <c r="A7">
        <v>2018</v>
      </c>
      <c r="B7" s="3">
        <v>0.74296399999999996</v>
      </c>
      <c r="C7" s="3">
        <v>0.25703599999999999</v>
      </c>
    </row>
    <row r="8" spans="1:3" x14ac:dyDescent="0.2">
      <c r="A8">
        <v>2019</v>
      </c>
      <c r="B8" s="3">
        <v>0.71270250000000002</v>
      </c>
      <c r="C8" s="3">
        <v>0.28729739999999998</v>
      </c>
    </row>
    <row r="9" spans="1:3" x14ac:dyDescent="0.2">
      <c r="A9">
        <v>2020</v>
      </c>
      <c r="B9" s="3">
        <v>0.73825490000000005</v>
      </c>
      <c r="C9" s="3">
        <v>0.26174510000000001</v>
      </c>
    </row>
    <row r="10" spans="1:3" x14ac:dyDescent="0.2">
      <c r="A10">
        <v>2021</v>
      </c>
      <c r="B10" s="3">
        <v>0.78065640000000003</v>
      </c>
      <c r="C10" s="3">
        <v>0.2193437</v>
      </c>
    </row>
    <row r="11" spans="1:3" x14ac:dyDescent="0.2">
      <c r="A11">
        <v>2022</v>
      </c>
      <c r="B11" s="3">
        <v>0.84062009999999998</v>
      </c>
      <c r="C11" s="3">
        <v>0.15937989999999999</v>
      </c>
    </row>
  </sheetData>
  <sortState xmlns:xlrd2="http://schemas.microsoft.com/office/spreadsheetml/2017/richdata2" ref="A2:B20">
    <sortCondition ref="A3:A20"/>
  </sortState>
  <pageMargins left="0.7" right="0.7" top="0.75" bottom="0.75" header="0.3" footer="0.3"/>
  <pageSetup orientation="portrait" horizontalDpi="0" verticalDpi="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C9743-0FFF-D347-A08D-3319C095E4B7}">
  <dimension ref="A1:AH13"/>
  <sheetViews>
    <sheetView workbookViewId="0">
      <pane xSplit="1" ySplit="1" topLeftCell="W2" activePane="bottomRight" state="frozen"/>
      <selection pane="topRight" activeCell="B1" sqref="B1"/>
      <selection pane="bottomLeft" activeCell="A2" sqref="A2"/>
      <selection pane="bottomRight" activeCell="AG5" sqref="AG5"/>
    </sheetView>
  </sheetViews>
  <sheetFormatPr baseColWidth="10" defaultRowHeight="13" x14ac:dyDescent="0.15"/>
  <cols>
    <col min="1" max="16384" width="10.83203125" style="70"/>
  </cols>
  <sheetData>
    <row r="1" spans="1:34" x14ac:dyDescent="0.15">
      <c r="B1" s="70">
        <v>1990</v>
      </c>
      <c r="C1" s="70">
        <v>1991</v>
      </c>
      <c r="D1" s="70">
        <v>1992</v>
      </c>
      <c r="E1" s="70">
        <v>1993</v>
      </c>
      <c r="F1" s="70">
        <v>1994</v>
      </c>
      <c r="G1" s="70">
        <v>1995</v>
      </c>
      <c r="H1" s="70">
        <v>1996</v>
      </c>
      <c r="I1" s="70">
        <v>1997</v>
      </c>
      <c r="J1" s="70">
        <v>1998</v>
      </c>
      <c r="K1" s="70">
        <v>1999</v>
      </c>
      <c r="L1" s="70">
        <v>2000</v>
      </c>
      <c r="M1" s="70">
        <v>2001</v>
      </c>
      <c r="N1" s="70">
        <v>2002</v>
      </c>
      <c r="O1" s="70">
        <v>2003</v>
      </c>
      <c r="P1" s="70">
        <v>2004</v>
      </c>
      <c r="Q1" s="70">
        <v>2005</v>
      </c>
      <c r="R1" s="70">
        <v>2006</v>
      </c>
      <c r="S1" s="70">
        <v>2007</v>
      </c>
      <c r="T1" s="70">
        <v>2008</v>
      </c>
      <c r="U1" s="70">
        <v>2009</v>
      </c>
      <c r="V1" s="70">
        <v>2010</v>
      </c>
      <c r="W1" s="70">
        <v>2011</v>
      </c>
      <c r="X1" s="70">
        <v>2012</v>
      </c>
      <c r="Y1" s="70">
        <v>2013</v>
      </c>
      <c r="Z1" s="70">
        <v>2014</v>
      </c>
      <c r="AA1" s="70">
        <v>2015</v>
      </c>
      <c r="AB1" s="70">
        <v>2016</v>
      </c>
      <c r="AC1" s="70">
        <v>2017</v>
      </c>
      <c r="AD1" s="70">
        <v>2018</v>
      </c>
      <c r="AE1" s="70">
        <v>2019</v>
      </c>
      <c r="AF1" s="70">
        <v>2020</v>
      </c>
      <c r="AG1" s="70">
        <v>2021</v>
      </c>
      <c r="AH1" s="70">
        <v>2022</v>
      </c>
    </row>
    <row r="2" spans="1:34" x14ac:dyDescent="0.15">
      <c r="B2" s="70" t="s">
        <v>528</v>
      </c>
    </row>
    <row r="3" spans="1:34" x14ac:dyDescent="0.15">
      <c r="A3" s="70" t="s">
        <v>10</v>
      </c>
      <c r="B3" s="71">
        <v>172.01115294654574</v>
      </c>
      <c r="C3" s="71">
        <v>213.9651133108319</v>
      </c>
      <c r="D3" s="71">
        <v>263.89261499507666</v>
      </c>
      <c r="E3" s="71">
        <v>338.51747293024818</v>
      </c>
      <c r="F3" s="71">
        <v>403.8772135307733</v>
      </c>
      <c r="G3" s="71">
        <v>404.89670396801154</v>
      </c>
      <c r="H3" s="71">
        <v>500.11491726480915</v>
      </c>
      <c r="I3" s="71">
        <v>588.10478253358815</v>
      </c>
      <c r="J3" s="71">
        <v>705.97383476790412</v>
      </c>
      <c r="K3" s="71">
        <v>919.91574833221841</v>
      </c>
      <c r="L3" s="71">
        <v>1029.0858300330171</v>
      </c>
      <c r="M3" s="71">
        <v>1079.9398939175992</v>
      </c>
      <c r="N3" s="71">
        <v>1228.2697118326521</v>
      </c>
      <c r="O3" s="71">
        <v>1296.8051835080341</v>
      </c>
      <c r="P3" s="71">
        <v>1320.4569478600254</v>
      </c>
      <c r="Q3" s="71">
        <v>1333.2477389661281</v>
      </c>
      <c r="R3" s="71">
        <v>1579.9800799871673</v>
      </c>
      <c r="S3" s="71">
        <v>1461.3523523015685</v>
      </c>
      <c r="T3" s="71">
        <v>1131.4756068467159</v>
      </c>
      <c r="U3" s="71">
        <v>858.46399883531001</v>
      </c>
      <c r="V3" s="71">
        <v>866.08499717767972</v>
      </c>
      <c r="W3" s="71">
        <v>820.25243022342841</v>
      </c>
      <c r="X3" s="71">
        <v>863.14308497055856</v>
      </c>
      <c r="Y3" s="71">
        <v>926.05320121551517</v>
      </c>
      <c r="Z3" s="71">
        <v>994.09644726871943</v>
      </c>
      <c r="AA3" s="71">
        <v>1466.1346387965152</v>
      </c>
      <c r="AB3" s="71">
        <v>1551.3675529797154</v>
      </c>
      <c r="AC3" s="71">
        <v>1710.5539083023646</v>
      </c>
      <c r="AD3" s="71">
        <v>2141.6724263771061</v>
      </c>
      <c r="AE3" s="71">
        <v>2213.5349495356695</v>
      </c>
      <c r="AF3" s="71">
        <v>2401.5792044228333</v>
      </c>
      <c r="AG3" s="71">
        <v>3043.8857492738643</v>
      </c>
      <c r="AH3" s="71">
        <v>4447.8252087618775</v>
      </c>
    </row>
    <row r="4" spans="1:34" x14ac:dyDescent="0.15">
      <c r="A4" s="70" t="s">
        <v>6</v>
      </c>
      <c r="B4" s="71">
        <v>407.63953039690858</v>
      </c>
      <c r="C4" s="71">
        <v>345.91498728102118</v>
      </c>
      <c r="D4" s="71">
        <v>375.66704475766846</v>
      </c>
      <c r="E4" s="71">
        <v>372.61887928757847</v>
      </c>
      <c r="F4" s="71">
        <v>391.22718950387014</v>
      </c>
      <c r="G4" s="71">
        <v>421.83449744898417</v>
      </c>
      <c r="H4" s="71">
        <v>475.61513277998671</v>
      </c>
      <c r="I4" s="71">
        <v>553.39950089357421</v>
      </c>
      <c r="J4" s="71">
        <v>583.86288395622353</v>
      </c>
      <c r="K4" s="71">
        <v>671.10767852578158</v>
      </c>
      <c r="L4" s="71">
        <v>729.34642332174769</v>
      </c>
      <c r="M4" s="71">
        <v>827.25993884202046</v>
      </c>
      <c r="N4" s="71">
        <v>720.76762349534249</v>
      </c>
      <c r="O4" s="71">
        <v>637.02792457419014</v>
      </c>
      <c r="P4" s="71">
        <v>734.3768554731256</v>
      </c>
      <c r="Q4" s="71">
        <v>660.19942270385582</v>
      </c>
      <c r="R4" s="71">
        <v>845.53992098168692</v>
      </c>
      <c r="S4" s="71">
        <v>880.62891655897442</v>
      </c>
      <c r="T4" s="71">
        <v>882.48090605963148</v>
      </c>
      <c r="U4" s="71">
        <v>430.30187151574461</v>
      </c>
      <c r="V4" s="71">
        <v>719.71384015501849</v>
      </c>
      <c r="W4" s="71">
        <v>830.77660736883649</v>
      </c>
      <c r="X4" s="71">
        <v>824.91523706604403</v>
      </c>
      <c r="Y4" s="71">
        <v>849.3598519081512</v>
      </c>
      <c r="Z4" s="71">
        <v>748.65311958713198</v>
      </c>
      <c r="AA4" s="71">
        <v>688.81729071373263</v>
      </c>
      <c r="AB4" s="71">
        <v>679.87669789795893</v>
      </c>
      <c r="AC4" s="71">
        <v>797.94192016262832</v>
      </c>
      <c r="AD4" s="71">
        <v>738.8158546175722</v>
      </c>
      <c r="AE4" s="71">
        <v>805.61575026846049</v>
      </c>
      <c r="AF4" s="71">
        <v>796.14252332070396</v>
      </c>
      <c r="AG4" s="71">
        <v>938.64665361944674</v>
      </c>
      <c r="AH4" s="71">
        <v>983.65353818023755</v>
      </c>
    </row>
    <row r="5" spans="1:34" x14ac:dyDescent="0.15">
      <c r="A5" s="70" t="s">
        <v>7</v>
      </c>
      <c r="B5" s="71">
        <v>276.47187692717364</v>
      </c>
      <c r="C5" s="71">
        <v>299.93538247810216</v>
      </c>
      <c r="D5" s="71">
        <v>302.62475345459382</v>
      </c>
      <c r="E5" s="71">
        <v>279.55908524639744</v>
      </c>
      <c r="F5" s="71">
        <v>236.9768167934059</v>
      </c>
      <c r="G5" s="71">
        <v>234.71423398155241</v>
      </c>
      <c r="H5" s="71">
        <v>318.23295888019499</v>
      </c>
      <c r="I5" s="71">
        <v>343.26905876197014</v>
      </c>
      <c r="J5" s="71">
        <v>380.12267500131662</v>
      </c>
      <c r="K5" s="71">
        <v>433.81113987689417</v>
      </c>
      <c r="L5" s="71">
        <v>450.98312947722485</v>
      </c>
      <c r="M5" s="71">
        <v>153.84348979257129</v>
      </c>
      <c r="N5" s="71">
        <v>263.3336991621365</v>
      </c>
      <c r="O5" s="71">
        <v>330.19049381665229</v>
      </c>
      <c r="P5" s="71">
        <v>413.51845917219623</v>
      </c>
      <c r="Q5" s="71">
        <v>484.61598875539579</v>
      </c>
      <c r="R5" s="71">
        <v>631.05416527614989</v>
      </c>
      <c r="S5" s="71">
        <v>665.49670300889522</v>
      </c>
      <c r="T5" s="71">
        <v>590.84085602773064</v>
      </c>
      <c r="U5" s="71">
        <v>397.18050436380867</v>
      </c>
      <c r="V5" s="71">
        <v>469.93690250268122</v>
      </c>
      <c r="W5" s="71">
        <v>566.81421076885715</v>
      </c>
      <c r="X5" s="71">
        <v>587.60975609998707</v>
      </c>
      <c r="Y5" s="71">
        <v>616.85940603954793</v>
      </c>
      <c r="Z5" s="71">
        <v>625.85130280315514</v>
      </c>
      <c r="AA5" s="71">
        <v>636.8730600247228</v>
      </c>
      <c r="AB5" s="71">
        <v>751.52398638039915</v>
      </c>
      <c r="AC5" s="71">
        <v>799.750777308637</v>
      </c>
      <c r="AD5" s="71">
        <v>868.38327861982327</v>
      </c>
      <c r="AE5" s="71">
        <v>836.95419773117237</v>
      </c>
      <c r="AF5" s="71">
        <v>669.05261241001392</v>
      </c>
      <c r="AG5" s="71">
        <v>1017.0272034915102</v>
      </c>
      <c r="AH5" s="71">
        <v>1067.0064463224187</v>
      </c>
    </row>
    <row r="6" spans="1:34" x14ac:dyDescent="0.15">
      <c r="B6" s="71" t="s">
        <v>529</v>
      </c>
    </row>
    <row r="7" spans="1:34" x14ac:dyDescent="0.15">
      <c r="A7" s="70" t="s">
        <v>10</v>
      </c>
      <c r="B7" s="71">
        <f t="shared" ref="B7:AH7" si="0">B3*B11/100</f>
        <v>330.7711782262819</v>
      </c>
      <c r="C7" s="71">
        <f t="shared" si="0"/>
        <v>398.64728808556532</v>
      </c>
      <c r="D7" s="71">
        <f t="shared" si="0"/>
        <v>477.02465210837988</v>
      </c>
      <c r="E7" s="71">
        <f t="shared" si="0"/>
        <v>603.05857753544342</v>
      </c>
      <c r="F7" s="71">
        <f t="shared" si="0"/>
        <v>703.25540684389023</v>
      </c>
      <c r="G7" s="71">
        <f t="shared" si="0"/>
        <v>687.66791189152912</v>
      </c>
      <c r="H7" s="71">
        <f t="shared" si="0"/>
        <v>834.74530396629314</v>
      </c>
      <c r="I7" s="71">
        <f t="shared" si="0"/>
        <v>966.85934852857963</v>
      </c>
      <c r="J7" s="71">
        <f t="shared" si="0"/>
        <v>1133.2648768857571</v>
      </c>
      <c r="K7" s="71">
        <f t="shared" si="0"/>
        <v>1452.9836593226325</v>
      </c>
      <c r="L7" s="71">
        <f t="shared" si="0"/>
        <v>1539.3541104550691</v>
      </c>
      <c r="M7" s="71">
        <f t="shared" si="0"/>
        <v>1540.3635169523725</v>
      </c>
      <c r="N7" s="71">
        <f t="shared" si="0"/>
        <v>1674.6518397377035</v>
      </c>
      <c r="O7" s="71">
        <f t="shared" si="0"/>
        <v>1708.4610530005498</v>
      </c>
      <c r="P7" s="71">
        <f t="shared" si="0"/>
        <v>1702.1791708615885</v>
      </c>
      <c r="Q7" s="71">
        <f t="shared" si="0"/>
        <v>1677.8997712174416</v>
      </c>
      <c r="R7" s="71">
        <f t="shared" si="0"/>
        <v>1913.1939117098686</v>
      </c>
      <c r="S7" s="71">
        <f t="shared" si="0"/>
        <v>1686.9366495412823</v>
      </c>
      <c r="T7" s="71">
        <f t="shared" si="0"/>
        <v>1255.1739916830611</v>
      </c>
      <c r="U7" s="71">
        <f t="shared" si="0"/>
        <v>996.96034562312536</v>
      </c>
      <c r="V7" s="71">
        <f t="shared" si="0"/>
        <v>1015.1716983269688</v>
      </c>
      <c r="W7" s="71">
        <f t="shared" si="0"/>
        <v>937.47652856081129</v>
      </c>
      <c r="X7" s="71">
        <f t="shared" si="0"/>
        <v>970.04282837100448</v>
      </c>
      <c r="Y7" s="71">
        <f t="shared" si="0"/>
        <v>1035.4766997955937</v>
      </c>
      <c r="Z7" s="71">
        <f t="shared" si="0"/>
        <v>1109.5346430669224</v>
      </c>
      <c r="AA7" s="71">
        <f t="shared" si="0"/>
        <v>1641.145010453818</v>
      </c>
      <c r="AB7" s="71">
        <f t="shared" si="0"/>
        <v>1736.4078224450441</v>
      </c>
      <c r="AC7" s="71">
        <f t="shared" si="0"/>
        <v>1908.083595521276</v>
      </c>
      <c r="AD7" s="71">
        <f t="shared" si="0"/>
        <v>2377.3760042574049</v>
      </c>
      <c r="AE7" s="71">
        <f t="shared" si="0"/>
        <v>2434.2883674091781</v>
      </c>
      <c r="AF7" s="71">
        <f t="shared" si="0"/>
        <v>2649.9524026744543</v>
      </c>
      <c r="AG7" s="71">
        <f t="shared" si="0"/>
        <v>3281.3088377172262</v>
      </c>
      <c r="AH7" s="71">
        <f t="shared" si="0"/>
        <v>4447.8252087618775</v>
      </c>
    </row>
    <row r="8" spans="1:34" x14ac:dyDescent="0.15">
      <c r="A8" s="70" t="s">
        <v>6</v>
      </c>
      <c r="B8" s="71">
        <f t="shared" ref="B8:AH8" si="1">B4*B12/100</f>
        <v>677.03009234647641</v>
      </c>
      <c r="C8" s="71">
        <f t="shared" si="1"/>
        <v>556.62786653424837</v>
      </c>
      <c r="D8" s="71">
        <f t="shared" si="1"/>
        <v>590.54423516618738</v>
      </c>
      <c r="E8" s="71">
        <f t="shared" si="1"/>
        <v>573.67967785867745</v>
      </c>
      <c r="F8" s="71">
        <f t="shared" si="1"/>
        <v>592.51956482361629</v>
      </c>
      <c r="G8" s="71">
        <f t="shared" si="1"/>
        <v>627.60008476212727</v>
      </c>
      <c r="H8" s="71">
        <f t="shared" si="1"/>
        <v>693.85588348263946</v>
      </c>
      <c r="I8" s="71">
        <f t="shared" si="1"/>
        <v>797.72819252360455</v>
      </c>
      <c r="J8" s="71">
        <f t="shared" si="1"/>
        <v>836.19661291821717</v>
      </c>
      <c r="K8" s="71">
        <f t="shared" si="1"/>
        <v>956.01170647037816</v>
      </c>
      <c r="L8" s="71">
        <f t="shared" si="1"/>
        <v>1021.8486567468457</v>
      </c>
      <c r="M8" s="71">
        <f t="shared" si="1"/>
        <v>1140.3872647493852</v>
      </c>
      <c r="N8" s="71">
        <f t="shared" si="1"/>
        <v>974.83627506909613</v>
      </c>
      <c r="O8" s="71">
        <f t="shared" si="1"/>
        <v>843.87017777435062</v>
      </c>
      <c r="P8" s="71">
        <f t="shared" si="1"/>
        <v>952.42636746366134</v>
      </c>
      <c r="Q8" s="71">
        <f t="shared" si="1"/>
        <v>841.53228808365577</v>
      </c>
      <c r="R8" s="71">
        <f t="shared" si="1"/>
        <v>1060.0224068483083</v>
      </c>
      <c r="S8" s="71">
        <f t="shared" si="1"/>
        <v>1087.8253746471216</v>
      </c>
      <c r="T8" s="71">
        <f t="shared" si="1"/>
        <v>1060.2886481515097</v>
      </c>
      <c r="U8" s="71">
        <f t="shared" si="1"/>
        <v>516.54916626000306</v>
      </c>
      <c r="V8" s="71">
        <f t="shared" si="1"/>
        <v>850.94030465496678</v>
      </c>
      <c r="W8" s="71">
        <f t="shared" si="1"/>
        <v>961.94098020720457</v>
      </c>
      <c r="X8" s="71">
        <f t="shared" si="1"/>
        <v>936.84640161322352</v>
      </c>
      <c r="Y8" s="71">
        <f t="shared" si="1"/>
        <v>956.34773567869706</v>
      </c>
      <c r="Z8" s="71">
        <f t="shared" si="1"/>
        <v>838.69712647517986</v>
      </c>
      <c r="AA8" s="71">
        <f t="shared" si="1"/>
        <v>771.37518641237955</v>
      </c>
      <c r="AB8" s="71">
        <f t="shared" si="1"/>
        <v>759.96973299736317</v>
      </c>
      <c r="AC8" s="71">
        <f t="shared" si="1"/>
        <v>882.83034906593775</v>
      </c>
      <c r="AD8" s="71">
        <f t="shared" si="1"/>
        <v>802.56029679016183</v>
      </c>
      <c r="AE8" s="71">
        <f t="shared" si="1"/>
        <v>865.53133976491347</v>
      </c>
      <c r="AF8" s="71">
        <f t="shared" si="1"/>
        <v>851.29714536222195</v>
      </c>
      <c r="AG8" s="71">
        <f t="shared" si="1"/>
        <v>987.45627960765796</v>
      </c>
      <c r="AH8" s="71">
        <f t="shared" si="1"/>
        <v>983.65353818023755</v>
      </c>
    </row>
    <row r="9" spans="1:34" x14ac:dyDescent="0.15">
      <c r="A9" s="70" t="s">
        <v>7</v>
      </c>
      <c r="B9" s="71">
        <f t="shared" ref="B9:AH9" si="2">B5*B13/100</f>
        <v>512.43647906803562</v>
      </c>
      <c r="C9" s="71">
        <f t="shared" si="2"/>
        <v>534.30233758132988</v>
      </c>
      <c r="D9" s="71">
        <f t="shared" si="2"/>
        <v>513.14359136297298</v>
      </c>
      <c r="E9" s="71">
        <f t="shared" si="2"/>
        <v>453.72995720808655</v>
      </c>
      <c r="F9" s="71">
        <f t="shared" si="2"/>
        <v>374.53173886539565</v>
      </c>
      <c r="G9" s="71">
        <f t="shared" si="2"/>
        <v>364.73289298048002</v>
      </c>
      <c r="H9" s="71">
        <f t="shared" si="2"/>
        <v>487.44967156285088</v>
      </c>
      <c r="I9" s="71">
        <f t="shared" si="2"/>
        <v>515.79525606486732</v>
      </c>
      <c r="J9" s="71">
        <f t="shared" si="2"/>
        <v>566.01397889806094</v>
      </c>
      <c r="K9" s="71">
        <f t="shared" si="2"/>
        <v>642.19805813167966</v>
      </c>
      <c r="L9" s="71">
        <f t="shared" si="2"/>
        <v>658.13986220794436</v>
      </c>
      <c r="M9" s="71">
        <f t="shared" si="2"/>
        <v>220.14335965448367</v>
      </c>
      <c r="N9" s="71">
        <f t="shared" si="2"/>
        <v>371.54022962510629</v>
      </c>
      <c r="O9" s="71">
        <f t="shared" si="2"/>
        <v>461.10036409901926</v>
      </c>
      <c r="P9" s="71">
        <f t="shared" si="2"/>
        <v>568.00373470464797</v>
      </c>
      <c r="Q9" s="71">
        <f t="shared" si="2"/>
        <v>655.52206084250793</v>
      </c>
      <c r="R9" s="71">
        <f t="shared" si="2"/>
        <v>840.34765930185631</v>
      </c>
      <c r="S9" s="71">
        <f t="shared" si="2"/>
        <v>866.30271329366519</v>
      </c>
      <c r="T9" s="71">
        <f t="shared" si="2"/>
        <v>749.42262247802194</v>
      </c>
      <c r="U9" s="71">
        <f t="shared" si="2"/>
        <v>502.21319598067248</v>
      </c>
      <c r="V9" s="71">
        <f t="shared" si="2"/>
        <v>587.72238098712774</v>
      </c>
      <c r="W9" s="71">
        <f t="shared" si="2"/>
        <v>694.4696723449224</v>
      </c>
      <c r="X9" s="71">
        <f t="shared" si="2"/>
        <v>705.77330769463913</v>
      </c>
      <c r="Y9" s="71">
        <f t="shared" si="2"/>
        <v>729.92153486353675</v>
      </c>
      <c r="Z9" s="71">
        <f t="shared" si="2"/>
        <v>733.90648405480943</v>
      </c>
      <c r="AA9" s="71">
        <f t="shared" si="2"/>
        <v>743.00898780395744</v>
      </c>
      <c r="AB9" s="71">
        <f t="shared" si="2"/>
        <v>872.47628695142134</v>
      </c>
      <c r="AC9" s="71">
        <f t="shared" si="2"/>
        <v>914.65809144322429</v>
      </c>
      <c r="AD9" s="71">
        <f t="shared" si="2"/>
        <v>976.24149249807817</v>
      </c>
      <c r="AE9" s="71">
        <f t="shared" si="2"/>
        <v>927.50017446636036</v>
      </c>
      <c r="AF9" s="71">
        <f t="shared" si="2"/>
        <v>737.69630603813391</v>
      </c>
      <c r="AG9" s="71">
        <f t="shared" si="2"/>
        <v>1087.2020805324244</v>
      </c>
      <c r="AH9" s="71">
        <f t="shared" si="2"/>
        <v>1067.0064463224187</v>
      </c>
    </row>
    <row r="10" spans="1:34" x14ac:dyDescent="0.15">
      <c r="B10" s="70" t="s">
        <v>530</v>
      </c>
    </row>
    <row r="11" spans="1:34" x14ac:dyDescent="0.15">
      <c r="A11" s="70" t="s">
        <v>10</v>
      </c>
      <c r="B11" s="72">
        <v>192.29635553287207</v>
      </c>
      <c r="C11" s="72">
        <v>186.31415276865323</v>
      </c>
      <c r="D11" s="72">
        <v>180.76468419447036</v>
      </c>
      <c r="E11" s="72">
        <v>178.14695717632992</v>
      </c>
      <c r="F11" s="72">
        <v>174.1260420947977</v>
      </c>
      <c r="G11" s="72">
        <v>169.83786362110214</v>
      </c>
      <c r="H11" s="72">
        <v>166.91069895127691</v>
      </c>
      <c r="I11" s="72">
        <v>164.40256519651066</v>
      </c>
      <c r="J11" s="72">
        <v>160.52505363153139</v>
      </c>
      <c r="K11" s="72">
        <v>157.94747094577426</v>
      </c>
      <c r="L11" s="72">
        <v>149.58461826315116</v>
      </c>
      <c r="M11" s="72">
        <v>142.63418970147833</v>
      </c>
      <c r="N11" s="72">
        <v>136.34235409412014</v>
      </c>
      <c r="O11" s="72">
        <v>131.74384824549594</v>
      </c>
      <c r="P11" s="72">
        <v>128.90834295053651</v>
      </c>
      <c r="Q11" s="72">
        <v>125.85056191571533</v>
      </c>
      <c r="R11" s="72">
        <v>121.08974891160703</v>
      </c>
      <c r="S11" s="72">
        <v>115.43668074878916</v>
      </c>
      <c r="T11" s="72">
        <v>110.9324835717031</v>
      </c>
      <c r="U11" s="72">
        <v>116.13304075368509</v>
      </c>
      <c r="V11" s="72">
        <v>117.21386487874972</v>
      </c>
      <c r="W11" s="72">
        <v>114.29122231377629</v>
      </c>
      <c r="X11" s="72">
        <v>112.38493886608525</v>
      </c>
      <c r="Y11" s="72">
        <v>111.81611363542093</v>
      </c>
      <c r="Z11" s="72">
        <v>111.61237384112673</v>
      </c>
      <c r="AA11" s="72">
        <v>111.93685539009985</v>
      </c>
      <c r="AB11" s="72">
        <v>111.92755830879157</v>
      </c>
      <c r="AC11" s="72">
        <v>111.54770313055784</v>
      </c>
      <c r="AD11" s="72">
        <v>111.00558493340738</v>
      </c>
      <c r="AE11" s="72">
        <v>109.97289055317675</v>
      </c>
      <c r="AF11" s="72">
        <v>110.34207815400001</v>
      </c>
      <c r="AG11" s="72">
        <v>107.80000000000001</v>
      </c>
      <c r="AH11" s="70">
        <v>100</v>
      </c>
    </row>
    <row r="12" spans="1:34" x14ac:dyDescent="0.15">
      <c r="A12" s="70" t="s">
        <v>6</v>
      </c>
      <c r="B12" s="72">
        <v>166.08548530297563</v>
      </c>
      <c r="C12" s="72">
        <v>160.91464290387745</v>
      </c>
      <c r="D12" s="72">
        <v>157.19883961264949</v>
      </c>
      <c r="E12" s="72">
        <v>153.95883293823258</v>
      </c>
      <c r="F12" s="72">
        <v>151.45153013905104</v>
      </c>
      <c r="G12" s="72">
        <v>148.77874819567785</v>
      </c>
      <c r="H12" s="72">
        <v>145.8859980814799</v>
      </c>
      <c r="I12" s="72">
        <v>144.15050812939165</v>
      </c>
      <c r="J12" s="72">
        <v>143.21797735320899</v>
      </c>
      <c r="K12" s="72">
        <v>142.45280408211744</v>
      </c>
      <c r="L12" s="72">
        <v>140.10470526377861</v>
      </c>
      <c r="M12" s="72">
        <v>137.85114100238835</v>
      </c>
      <c r="N12" s="72">
        <v>135.24973143794318</v>
      </c>
      <c r="O12" s="72">
        <v>132.46988793127403</v>
      </c>
      <c r="P12" s="72">
        <v>129.69177342197915</v>
      </c>
      <c r="Q12" s="72">
        <v>127.46637745261101</v>
      </c>
      <c r="R12" s="72">
        <v>125.36633463948139</v>
      </c>
      <c r="S12" s="72">
        <v>123.52823694431474</v>
      </c>
      <c r="T12" s="72">
        <v>120.14862201220967</v>
      </c>
      <c r="U12" s="72">
        <v>120.0434393744213</v>
      </c>
      <c r="V12" s="72">
        <v>118.23314450527775</v>
      </c>
      <c r="W12" s="72">
        <v>115.78816395105063</v>
      </c>
      <c r="X12" s="72">
        <v>113.56880798387024</v>
      </c>
      <c r="Y12" s="72">
        <v>112.59629632012738</v>
      </c>
      <c r="Z12" s="72">
        <v>112.02746699802779</v>
      </c>
      <c r="AA12" s="72">
        <v>111.98545634838852</v>
      </c>
      <c r="AB12" s="72">
        <v>111.78052363715886</v>
      </c>
      <c r="AC12" s="72">
        <v>110.63842201522742</v>
      </c>
      <c r="AD12" s="72">
        <v>108.62792017445067</v>
      </c>
      <c r="AE12" s="72">
        <v>107.43724157285739</v>
      </c>
      <c r="AF12" s="72">
        <v>106.927732212</v>
      </c>
      <c r="AG12" s="72">
        <v>105.2</v>
      </c>
      <c r="AH12" s="70">
        <v>100</v>
      </c>
    </row>
    <row r="13" spans="1:34" x14ac:dyDescent="0.15">
      <c r="A13" s="70" t="s">
        <v>7</v>
      </c>
      <c r="B13" s="72">
        <v>185.34850081804819</v>
      </c>
      <c r="C13" s="72">
        <v>178.13914889495859</v>
      </c>
      <c r="D13" s="72">
        <v>169.56431537910055</v>
      </c>
      <c r="E13" s="72">
        <v>162.30198950900794</v>
      </c>
      <c r="F13" s="72">
        <v>158.04572950775554</v>
      </c>
      <c r="G13" s="72">
        <v>155.39445000559556</v>
      </c>
      <c r="H13" s="72">
        <v>153.17384889299313</v>
      </c>
      <c r="I13" s="72">
        <v>150.25975773206241</v>
      </c>
      <c r="J13" s="72">
        <v>148.90297688663281</v>
      </c>
      <c r="K13" s="72">
        <v>148.03632251442897</v>
      </c>
      <c r="L13" s="72">
        <v>145.93447497046142</v>
      </c>
      <c r="M13" s="72">
        <v>143.09566166973016</v>
      </c>
      <c r="N13" s="72">
        <v>141.09103043296645</v>
      </c>
      <c r="O13" s="72">
        <v>139.64677140434529</v>
      </c>
      <c r="P13" s="72">
        <v>137.35873746524129</v>
      </c>
      <c r="Q13" s="72">
        <v>135.26628837113645</v>
      </c>
      <c r="R13" s="72">
        <v>133.16569409443949</v>
      </c>
      <c r="S13" s="72">
        <v>130.17385501338629</v>
      </c>
      <c r="T13" s="72">
        <v>126.84001365722219</v>
      </c>
      <c r="U13" s="72">
        <v>126.4445738053286</v>
      </c>
      <c r="V13" s="72">
        <v>125.06410495902148</v>
      </c>
      <c r="W13" s="72">
        <v>122.521570410683</v>
      </c>
      <c r="X13" s="72">
        <v>120.10918817599507</v>
      </c>
      <c r="Y13" s="72">
        <v>118.32867063661833</v>
      </c>
      <c r="Z13" s="72">
        <v>117.26531218640606</v>
      </c>
      <c r="AA13" s="72">
        <v>116.66516209291605</v>
      </c>
      <c r="AB13" s="72">
        <v>116.09427014479877</v>
      </c>
      <c r="AC13" s="72">
        <v>114.36789027217696</v>
      </c>
      <c r="AD13" s="72">
        <v>112.42057701176384</v>
      </c>
      <c r="AE13" s="72">
        <v>110.81851037734697</v>
      </c>
      <c r="AF13" s="72">
        <v>110.25983492999998</v>
      </c>
      <c r="AG13" s="72">
        <v>106.89999999999999</v>
      </c>
      <c r="AH13" s="70">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18</vt:i4>
      </vt:variant>
      <vt:variant>
        <vt:lpstr>Charts</vt:lpstr>
      </vt:variant>
      <vt:variant>
        <vt:i4>5</vt:i4>
      </vt:variant>
    </vt:vector>
  </HeadingPairs>
  <TitlesOfParts>
    <vt:vector size="23" baseType="lpstr">
      <vt:lpstr>Tab 2.1</vt:lpstr>
      <vt:lpstr>Tab 2.2</vt:lpstr>
      <vt:lpstr>DataFig2.1</vt:lpstr>
      <vt:lpstr>Fig 2.2</vt:lpstr>
      <vt:lpstr>DataFig2.3</vt:lpstr>
      <vt:lpstr>Fig 2.4A</vt:lpstr>
      <vt:lpstr>Fig 2.4B</vt:lpstr>
      <vt:lpstr>Fig 2.5</vt:lpstr>
      <vt:lpstr>Data Fig 2.6</vt:lpstr>
      <vt:lpstr>Data Fig 2.7-2.8</vt:lpstr>
      <vt:lpstr>Appendix</vt:lpstr>
      <vt:lpstr>IIR2023_all_countries</vt:lpstr>
      <vt:lpstr>QDMTT_all_countries</vt:lpstr>
      <vt:lpstr>IIR_classification</vt:lpstr>
      <vt:lpstr>QDMTT_classification</vt:lpstr>
      <vt:lpstr>SEC2_ETR_by HQ</vt:lpstr>
      <vt:lpstr>SEC2_For Profit in th_by HQ</vt:lpstr>
      <vt:lpstr>2.bankcbcr_ETR.Productivity</vt:lpstr>
      <vt:lpstr>Fig 2.1</vt:lpstr>
      <vt:lpstr>Fig 2.3</vt:lpstr>
      <vt:lpstr>Fig 2.6</vt:lpstr>
      <vt:lpstr>Fig 2.7</vt:lpstr>
      <vt:lpstr>Fig 2.8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Zucman</dc:creator>
  <cp:lastModifiedBy>Gabriel Zucman</cp:lastModifiedBy>
  <cp:lastPrinted>2023-09-12T15:17:53Z</cp:lastPrinted>
  <dcterms:created xsi:type="dcterms:W3CDTF">2023-06-25T00:03:10Z</dcterms:created>
  <dcterms:modified xsi:type="dcterms:W3CDTF">2023-10-10T12:07:55Z</dcterms:modified>
</cp:coreProperties>
</file>